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seom/Documents/農業をはじめるJP/メンテ_農の雇用チーム/20230125/"/>
    </mc:Choice>
  </mc:AlternateContent>
  <xr:revisionPtr revIDLastSave="0" documentId="13_ncr:1_{2FAF68F1-A3B3-CD48-9A65-6F9828B19B5B}" xr6:coauthVersionLast="47" xr6:coauthVersionMax="47" xr10:uidLastSave="{00000000-0000-0000-0000-000000000000}"/>
  <bookViews>
    <workbookView xWindow="0" yWindow="760" windowWidth="19440" windowHeight="15160" tabRatio="748" xr2:uid="{00000000-000D-0000-FFFF-FFFF00000000}"/>
  </bookViews>
  <sheets>
    <sheet name="様式第10号" sheetId="73" r:id="rId1"/>
    <sheet name="研修記録簿" sheetId="74" r:id="rId2"/>
  </sheets>
  <definedNames>
    <definedName name="_xlnm._FilterDatabase" localSheetId="1" hidden="1">研修記録簿!$AG$25:$AG$48</definedName>
    <definedName name="_xlnm._FilterDatabase" localSheetId="0" hidden="1">様式第10号!$AF$1:$AH$1</definedName>
    <definedName name="_xlnm.Print_Area" localSheetId="1">研修記録簿!$A$1:$AG$47</definedName>
    <definedName name="_xlnm.Print_Area" localSheetId="0">様式第10号!$A$3:$P$32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73" l="1"/>
  <c r="E17" i="74"/>
  <c r="AC17" i="74"/>
  <c r="AG2" i="74"/>
  <c r="AA10" i="73"/>
  <c r="Z11" i="73" s="1"/>
  <c r="AA11" i="73" s="1"/>
  <c r="Y10" i="73"/>
  <c r="L4" i="73"/>
  <c r="AG1" i="74" s="1"/>
  <c r="J17" i="73" l="1"/>
  <c r="I25" i="73"/>
  <c r="AF31" i="73" l="1"/>
  <c r="AF30" i="73"/>
  <c r="AF29" i="73"/>
  <c r="AF28" i="73"/>
  <c r="AF27" i="73"/>
  <c r="AF26" i="73"/>
  <c r="AE26" i="73"/>
  <c r="F19" i="73" l="1"/>
  <c r="U32" i="73"/>
  <c r="W32" i="73" s="1"/>
  <c r="AH11" i="73"/>
  <c r="Y14" i="73"/>
  <c r="Y15" i="73" s="1"/>
  <c r="Y16" i="73" s="1"/>
  <c r="Y17" i="73" s="1"/>
  <c r="Y13" i="73"/>
  <c r="Y12" i="73"/>
  <c r="Y11" i="73"/>
  <c r="AG13" i="73"/>
  <c r="X10" i="73" s="1"/>
  <c r="AH5" i="73"/>
  <c r="AH6" i="73" s="1"/>
  <c r="E28" i="73"/>
  <c r="E23" i="73"/>
  <c r="T32" i="73" l="1"/>
  <c r="V32" i="73"/>
  <c r="U33" i="73" s="1"/>
  <c r="W33" i="73" l="1"/>
  <c r="V33" i="73"/>
  <c r="U34" i="73" s="1"/>
  <c r="T33" i="73"/>
  <c r="AG14" i="73" l="1"/>
  <c r="X11" i="73" s="1"/>
  <c r="W34" i="73"/>
  <c r="T34" i="73"/>
  <c r="V34" i="73"/>
  <c r="U35" i="73" s="1"/>
  <c r="Z12" i="73" l="1"/>
  <c r="AA12" i="73" s="1"/>
  <c r="AG26" i="73"/>
  <c r="F17" i="73"/>
  <c r="W35" i="73"/>
  <c r="V35" i="73"/>
  <c r="U36" i="73" s="1"/>
  <c r="T35" i="73"/>
  <c r="A27" i="74" l="1"/>
  <c r="A25" i="74"/>
  <c r="A10" i="74"/>
  <c r="Z10" i="74" s="1"/>
  <c r="AH26" i="73"/>
  <c r="AG15" i="73"/>
  <c r="X12" i="73" s="1"/>
  <c r="Z13" i="73"/>
  <c r="AA13" i="73" s="1"/>
  <c r="T36" i="73"/>
  <c r="W36" i="73"/>
  <c r="V36" i="73"/>
  <c r="U37" i="73" s="1"/>
  <c r="X10" i="74" l="1"/>
  <c r="AG27" i="73"/>
  <c r="A11" i="74" s="1"/>
  <c r="Z11" i="74" s="1"/>
  <c r="A22" i="74"/>
  <c r="U10" i="74"/>
  <c r="Z14" i="73"/>
  <c r="AA14" i="73" s="1"/>
  <c r="AG16" i="73"/>
  <c r="X13" i="73" s="1"/>
  <c r="W37" i="73"/>
  <c r="V37" i="73"/>
  <c r="U38" i="73" s="1"/>
  <c r="T37" i="73"/>
  <c r="X11" i="74" l="1"/>
  <c r="AH27" i="73"/>
  <c r="AG28" i="73" s="1"/>
  <c r="A12" i="74" s="1"/>
  <c r="Z12" i="74" s="1"/>
  <c r="U11" i="74"/>
  <c r="A23" i="74"/>
  <c r="Z15" i="73"/>
  <c r="AA15" i="73" s="1"/>
  <c r="Z16" i="73" s="1"/>
  <c r="AA16" i="73" s="1"/>
  <c r="Z17" i="73" s="1"/>
  <c r="AA17" i="73" s="1"/>
  <c r="AG17" i="73"/>
  <c r="X14" i="73" s="1"/>
  <c r="W38" i="73"/>
  <c r="V38" i="73"/>
  <c r="U39" i="73" s="1"/>
  <c r="T38" i="73"/>
  <c r="AG18" i="73" l="1"/>
  <c r="X15" i="73" s="1"/>
  <c r="X12" i="74"/>
  <c r="AH28" i="73"/>
  <c r="AG29" i="73" s="1"/>
  <c r="A13" i="74" s="1"/>
  <c r="Z13" i="74" s="1"/>
  <c r="U12" i="74"/>
  <c r="A24" i="74"/>
  <c r="W39" i="73"/>
  <c r="V39" i="73"/>
  <c r="T39" i="73"/>
  <c r="X17" i="73"/>
  <c r="X13" i="74" l="1"/>
  <c r="AH29" i="73"/>
  <c r="AG30" i="73" s="1"/>
  <c r="A14" i="74" s="1"/>
  <c r="P22" i="74"/>
  <c r="U13" i="74"/>
  <c r="AG19" i="73"/>
  <c r="X16" i="73" s="1"/>
  <c r="Z14" i="74" l="1"/>
  <c r="X14" i="74"/>
  <c r="AH30" i="73"/>
  <c r="AG31" i="73" s="1"/>
  <c r="A15" i="74" s="1"/>
  <c r="Z15" i="74" s="1"/>
  <c r="P23" i="74"/>
  <c r="U14" i="74"/>
  <c r="X15" i="74" l="1"/>
  <c r="AH31" i="73"/>
  <c r="P24" i="74"/>
  <c r="U15" i="74"/>
</calcChain>
</file>

<file path=xl/sharedStrings.xml><?xml version="1.0" encoding="utf-8"?>
<sst xmlns="http://schemas.openxmlformats.org/spreadsheetml/2006/main" count="187" uniqueCount="77">
  <si>
    <t>日</t>
    <rPh sb="0" eb="1">
      <t>ニチ</t>
    </rPh>
    <phoneticPr fontId="1"/>
  </si>
  <si>
    <t>時間</t>
    <rPh sb="0" eb="2">
      <t>ジカン</t>
    </rPh>
    <phoneticPr fontId="1"/>
  </si>
  <si>
    <t>週平均</t>
    <rPh sb="0" eb="1">
      <t>シュウ</t>
    </rPh>
    <rPh sb="1" eb="3">
      <t>ヘイキン</t>
    </rPh>
    <phoneticPr fontId="1"/>
  </si>
  <si>
    <t>所得税及び雇用保険料等の控除を行っている</t>
    <rPh sb="0" eb="3">
      <t>ショトクゼイ</t>
    </rPh>
    <rPh sb="3" eb="4">
      <t>オヨ</t>
    </rPh>
    <rPh sb="5" eb="7">
      <t>コヨウ</t>
    </rPh>
    <rPh sb="7" eb="10">
      <t>ホケンリョウ</t>
    </rPh>
    <rPh sb="10" eb="11">
      <t>ナド</t>
    </rPh>
    <rPh sb="12" eb="14">
      <t>コウジョ</t>
    </rPh>
    <rPh sb="15" eb="16">
      <t>オコナ</t>
    </rPh>
    <phoneticPr fontId="1"/>
  </si>
  <si>
    <t>経営体から、研修計画に基づき適切に研修を受けている</t>
    <rPh sb="0" eb="3">
      <t>ケイエイタイ</t>
    </rPh>
    <rPh sb="6" eb="10">
      <t>ケンシュウケイカク</t>
    </rPh>
    <rPh sb="11" eb="12">
      <t>モト</t>
    </rPh>
    <rPh sb="14" eb="16">
      <t>テキセツ</t>
    </rPh>
    <rPh sb="17" eb="19">
      <t>ケンシュウ</t>
    </rPh>
    <rPh sb="20" eb="21">
      <t>ウ</t>
    </rPh>
    <phoneticPr fontId="1"/>
  </si>
  <si>
    <t>≪経営体チェック欄≫　以下の点を満たしている場合、各欄にチェックをしてください</t>
    <rPh sb="1" eb="4">
      <t>ケイエイタイ</t>
    </rPh>
    <rPh sb="8" eb="9">
      <t>ラン</t>
    </rPh>
    <rPh sb="11" eb="13">
      <t>イカ</t>
    </rPh>
    <rPh sb="14" eb="15">
      <t>テン</t>
    </rPh>
    <rPh sb="16" eb="17">
      <t>ミ</t>
    </rPh>
    <rPh sb="22" eb="24">
      <t>バアイ</t>
    </rPh>
    <rPh sb="25" eb="26">
      <t>カク</t>
    </rPh>
    <rPh sb="26" eb="27">
      <t>ラン</t>
    </rPh>
    <phoneticPr fontId="1"/>
  </si>
  <si>
    <t>→変形労働時間制を採用しているため、今回の助成金申請期間を通じて、</t>
    <rPh sb="1" eb="8">
      <t>ヘンケイロウドウジカンセイ</t>
    </rPh>
    <rPh sb="9" eb="11">
      <t>サイヨウ</t>
    </rPh>
    <phoneticPr fontId="1"/>
  </si>
  <si>
    <t>上記の申請内容及び添付の出勤簿・賃金台帳等が実態と相違がない</t>
    <rPh sb="0" eb="2">
      <t>ジョウキ</t>
    </rPh>
    <rPh sb="3" eb="5">
      <t>シンセイ</t>
    </rPh>
    <rPh sb="5" eb="7">
      <t>ナイヨウ</t>
    </rPh>
    <rPh sb="7" eb="8">
      <t>オヨ</t>
    </rPh>
    <rPh sb="9" eb="11">
      <t>テンプ</t>
    </rPh>
    <rPh sb="12" eb="15">
      <t>シュッキンボ</t>
    </rPh>
    <rPh sb="16" eb="21">
      <t>チンギンダイチョウナド</t>
    </rPh>
    <rPh sb="22" eb="24">
      <t>ジッタイ</t>
    </rPh>
    <rPh sb="25" eb="27">
      <t>ソウイ</t>
    </rPh>
    <phoneticPr fontId="1"/>
  </si>
  <si>
    <t>←</t>
    <phoneticPr fontId="1"/>
  </si>
  <si>
    <t>～</t>
    <phoneticPr fontId="1"/>
  </si>
  <si>
    <t>月</t>
    <rPh sb="0" eb="1">
      <t>ガツ</t>
    </rPh>
    <phoneticPr fontId="1"/>
  </si>
  <si>
    <t>月</t>
    <rPh sb="0" eb="1">
      <t>ツキ</t>
    </rPh>
    <phoneticPr fontId="1"/>
  </si>
  <si>
    <t>：</t>
    <phoneticPr fontId="1"/>
  </si>
  <si>
    <t>4月支払給与の算定期間が3/21～4/20 → 3/21～4/20の実労働時間数を「4月」の欄に記入</t>
    <phoneticPr fontId="1"/>
  </si>
  <si>
    <t>4月支払給与の算定期間が3/1～3/31 → 3/1～3/31の実労働時間数を「4月」の欄に記入</t>
    <rPh sb="1" eb="2">
      <t>ガツ</t>
    </rPh>
    <rPh sb="2" eb="4">
      <t>シハラ</t>
    </rPh>
    <rPh sb="4" eb="6">
      <t>キュウヨ</t>
    </rPh>
    <rPh sb="7" eb="11">
      <t>サンテイキカン</t>
    </rPh>
    <rPh sb="32" eb="38">
      <t>ジツロウドウジカンスウ</t>
    </rPh>
    <rPh sb="41" eb="42">
      <t>ガツ</t>
    </rPh>
    <rPh sb="44" eb="45">
      <t>ラン</t>
    </rPh>
    <rPh sb="46" eb="48">
      <t>キニュウ</t>
    </rPh>
    <phoneticPr fontId="1"/>
  </si>
  <si>
    <t>合計</t>
    <rPh sb="0" eb="2">
      <t>ゴウケイ</t>
    </rPh>
    <phoneticPr fontId="1"/>
  </si>
  <si>
    <t>各月就業時間</t>
    <rPh sb="0" eb="2">
      <t>カクツキ</t>
    </rPh>
    <rPh sb="2" eb="4">
      <t>シュウギョウ</t>
    </rPh>
    <rPh sb="4" eb="6">
      <t>ジカン</t>
    </rPh>
    <phoneticPr fontId="1"/>
  </si>
  <si>
    <t>各月研修時間</t>
    <phoneticPr fontId="1"/>
  </si>
  <si>
    <t>※就業時間：</t>
    <rPh sb="1" eb="3">
      <t>シュウギョウ</t>
    </rPh>
    <rPh sb="3" eb="5">
      <t>ジカン</t>
    </rPh>
    <phoneticPr fontId="1"/>
  </si>
  <si>
    <t>※研修時間：</t>
    <rPh sb="1" eb="3">
      <t>ケンシュウ</t>
    </rPh>
    <rPh sb="3" eb="5">
      <t>ジカン</t>
    </rPh>
    <phoneticPr fontId="1"/>
  </si>
  <si>
    <t>（対象期間）</t>
    <rPh sb="1" eb="2">
      <t>タイ</t>
    </rPh>
    <rPh sb="2" eb="3">
      <t>ゾウ</t>
    </rPh>
    <rPh sb="3" eb="4">
      <t>キ</t>
    </rPh>
    <rPh sb="4" eb="5">
      <t>アイダ</t>
    </rPh>
    <phoneticPr fontId="1"/>
  </si>
  <si>
    <t>助成金申請期間を通じて、法人等雇用就農者の就業時間が週３５時間（＝月１４０時間）以上ある</t>
    <rPh sb="12" eb="20">
      <t>ホウジントウコヨウシュウノウシャ</t>
    </rPh>
    <phoneticPr fontId="1"/>
  </si>
  <si>
    <t>　 法人等雇用就農者の就業時間が週３５時間（＝月１４０時間）以上ない場合</t>
    <rPh sb="2" eb="10">
      <t>ホウジントウコヨウシュウノウシャ</t>
    </rPh>
    <phoneticPr fontId="1"/>
  </si>
  <si>
    <t>≪法人等雇用就農者の各月の就業時間（実労働時間※出勤簿・賃金台帳より転記）及び研修時間≫</t>
    <rPh sb="1" eb="9">
      <t>ホウジントウコヨウシュウノウシャ</t>
    </rPh>
    <rPh sb="10" eb="12">
      <t>カクツキ</t>
    </rPh>
    <rPh sb="13" eb="17">
      <t>シュウギョウジカン</t>
    </rPh>
    <rPh sb="18" eb="19">
      <t>ジツ</t>
    </rPh>
    <rPh sb="21" eb="23">
      <t>ジカン</t>
    </rPh>
    <rPh sb="24" eb="27">
      <t>シュッキンボ</t>
    </rPh>
    <rPh sb="28" eb="32">
      <t>チンギンダイチョウ</t>
    </rPh>
    <rPh sb="34" eb="36">
      <t>テンキ</t>
    </rPh>
    <rPh sb="37" eb="38">
      <t>オヨ</t>
    </rPh>
    <rPh sb="39" eb="41">
      <t>ケンシュウ</t>
    </rPh>
    <rPh sb="41" eb="43">
      <t>ジカン</t>
    </rPh>
    <phoneticPr fontId="1"/>
  </si>
  <si>
    <t>≪法人等雇用就農者チェック欄≫以下の点を満たしている場合、各欄にチェックをしてください</t>
    <rPh sb="1" eb="9">
      <t>ホウジントウコヨウシュウノウシャ</t>
    </rPh>
    <rPh sb="13" eb="14">
      <t>ラン</t>
    </rPh>
    <phoneticPr fontId="1"/>
  </si>
  <si>
    <t>法人等雇用就農者が正社員として勤務している（独立支援タイプ又は新法人設立支援タイプの場合は従業員）</t>
    <rPh sb="0" eb="8">
      <t>ホウジントウコヨウシュウノウシャ</t>
    </rPh>
    <rPh sb="9" eb="12">
      <t>セイシャイン</t>
    </rPh>
    <rPh sb="15" eb="17">
      <t>キンム</t>
    </rPh>
    <rPh sb="22" eb="26">
      <t>ドクリツシエン</t>
    </rPh>
    <rPh sb="29" eb="30">
      <t>マタ</t>
    </rPh>
    <rPh sb="31" eb="38">
      <t>シンホウジンセツリツシエン</t>
    </rPh>
    <rPh sb="42" eb="44">
      <t>バアイ</t>
    </rPh>
    <rPh sb="45" eb="48">
      <t>ジュウギョウイン</t>
    </rPh>
    <phoneticPr fontId="1"/>
  </si>
  <si>
    <t>研修計画に基づき適切に研修を実施した</t>
    <rPh sb="0" eb="2">
      <t>ケンシュウ</t>
    </rPh>
    <rPh sb="2" eb="4">
      <t>ケイカク</t>
    </rPh>
    <rPh sb="5" eb="6">
      <t>モト</t>
    </rPh>
    <rPh sb="8" eb="10">
      <t>テキセツ</t>
    </rPh>
    <rPh sb="11" eb="13">
      <t>ケンシュウ</t>
    </rPh>
    <rPh sb="14" eb="16">
      <t>ジッシ</t>
    </rPh>
    <phoneticPr fontId="1"/>
  </si>
  <si>
    <t>各月研修内容（実績）</t>
    <rPh sb="0" eb="2">
      <t>カクツキ</t>
    </rPh>
    <rPh sb="2" eb="4">
      <t>ケンシュウ</t>
    </rPh>
    <rPh sb="4" eb="6">
      <t>ナイヨウ</t>
    </rPh>
    <rPh sb="7" eb="9">
      <t>ジッセキ</t>
    </rPh>
    <phoneticPr fontId="1"/>
  </si>
  <si>
    <t>≪各月の研修内容≫　実施した研修について簡潔に記載してください。</t>
    <rPh sb="1" eb="3">
      <t>カクツキ</t>
    </rPh>
    <rPh sb="4" eb="6">
      <t>ケンシュウ</t>
    </rPh>
    <rPh sb="6" eb="8">
      <t>ナイヨウ</t>
    </rPh>
    <phoneticPr fontId="1"/>
  </si>
  <si>
    <t>（研修記録簿）</t>
    <rPh sb="1" eb="3">
      <t>ケンシュウ</t>
    </rPh>
    <rPh sb="3" eb="6">
      <t>キロクボ</t>
    </rPh>
    <phoneticPr fontId="1"/>
  </si>
  <si>
    <r>
      <t>1日～末日までの研修時間を記入。</t>
    </r>
    <r>
      <rPr>
        <b/>
        <u/>
        <sz val="12"/>
        <rFont val="ＭＳ Ｐゴシック"/>
        <family val="3"/>
        <charset val="128"/>
      </rPr>
      <t>年間の研修時間がおおむね300時間以上である必要があります。</t>
    </r>
    <rPh sb="1" eb="2">
      <t>ニチ</t>
    </rPh>
    <rPh sb="3" eb="5">
      <t>マツジツ</t>
    </rPh>
    <rPh sb="8" eb="10">
      <t>ケンシュウ</t>
    </rPh>
    <rPh sb="10" eb="12">
      <t>ジカン</t>
    </rPh>
    <rPh sb="16" eb="18">
      <t>ネンカン</t>
    </rPh>
    <rPh sb="19" eb="21">
      <t>ケンシュウ</t>
    </rPh>
    <rPh sb="21" eb="23">
      <t>ジカン</t>
    </rPh>
    <rPh sb="31" eb="33">
      <t>ジカン</t>
    </rPh>
    <rPh sb="33" eb="35">
      <t>イジョウ</t>
    </rPh>
    <rPh sb="38" eb="40">
      <t>ヒツヨウ</t>
    </rPh>
    <phoneticPr fontId="1"/>
  </si>
  <si>
    <t>列X～AAを非表示</t>
    <rPh sb="0" eb="1">
      <t>レツ</t>
    </rPh>
    <rPh sb="6" eb="9">
      <t>ヒヒョウジ</t>
    </rPh>
    <phoneticPr fontId="1"/>
  </si>
  <si>
    <t>）</t>
    <phoneticPr fontId="1"/>
  </si>
  <si>
    <t>育成</t>
    <rPh sb="0" eb="2">
      <t>イクセイ</t>
    </rPh>
    <phoneticPr fontId="1"/>
  </si>
  <si>
    <t>法人</t>
    <rPh sb="0" eb="2">
      <t>ホウジン</t>
    </rPh>
    <phoneticPr fontId="1"/>
  </si>
  <si>
    <t>（</t>
    <phoneticPr fontId="1"/>
  </si>
  <si>
    <t>年</t>
    <rPh sb="0" eb="1">
      <t>ネン</t>
    </rPh>
    <phoneticPr fontId="1"/>
  </si>
  <si>
    <t>一般社団法人 全国農業会議所会長　殿</t>
    <rPh sb="0" eb="2">
      <t>イッパン</t>
    </rPh>
    <rPh sb="2" eb="6">
      <t>シャダンホウジン</t>
    </rPh>
    <phoneticPr fontId="1"/>
  </si>
  <si>
    <t>提出期限</t>
    <rPh sb="0" eb="2">
      <t>テイシュツ</t>
    </rPh>
    <rPh sb="2" eb="4">
      <t>キゲン</t>
    </rPh>
    <phoneticPr fontId="11"/>
  </si>
  <si>
    <t>申請回</t>
    <rPh sb="0" eb="2">
      <t>シンセイ</t>
    </rPh>
    <rPh sb="2" eb="3">
      <t>カイ</t>
    </rPh>
    <phoneticPr fontId="11"/>
  </si>
  <si>
    <t>開始日</t>
  </si>
  <si>
    <t>終了日</t>
  </si>
  <si>
    <t>月数</t>
    <rPh sb="0" eb="2">
      <t>ツキスウ</t>
    </rPh>
    <phoneticPr fontId="1"/>
  </si>
  <si>
    <t>セルT8に研修開始日を入力</t>
    <phoneticPr fontId="1"/>
  </si>
  <si>
    <t>セルAA2に年度・回を入力</t>
    <rPh sb="11" eb="13">
      <t>ニュウリョク</t>
    </rPh>
    <phoneticPr fontId="1"/>
  </si>
  <si>
    <t>入力シート数(月数)に応じてシート｢11号-1｣表示行、シート｢⑤｣表示を修正</t>
    <rPh sb="0" eb="2">
      <t>ニュウリョク</t>
    </rPh>
    <rPh sb="5" eb="6">
      <t>スウ</t>
    </rPh>
    <rPh sb="7" eb="9">
      <t>ツキスウ</t>
    </rPh>
    <rPh sb="11" eb="12">
      <t>オウ</t>
    </rPh>
    <rPh sb="20" eb="21">
      <t>ゴウ</t>
    </rPh>
    <rPh sb="24" eb="27">
      <t>ヒョウジギョウ</t>
    </rPh>
    <rPh sb="34" eb="36">
      <t>ヒョウジ</t>
    </rPh>
    <rPh sb="37" eb="39">
      <t>シュウセイ</t>
    </rPh>
    <phoneticPr fontId="1"/>
  </si>
  <si>
    <t>金融機関名</t>
  </si>
  <si>
    <t>支店番号</t>
  </si>
  <si>
    <t>支店名</t>
  </si>
  <si>
    <r>
      <t xml:space="preserve">預金種目
</t>
    </r>
    <r>
      <rPr>
        <sz val="9"/>
        <rFont val="ＭＳ 明朝"/>
        <family val="1"/>
        <charset val="128"/>
      </rPr>
      <t>※選択して下さい</t>
    </r>
    <rPh sb="0" eb="2">
      <t>ヨキン</t>
    </rPh>
    <rPh sb="6" eb="8">
      <t>センタク</t>
    </rPh>
    <rPh sb="10" eb="11">
      <t>クダ</t>
    </rPh>
    <phoneticPr fontId="1"/>
  </si>
  <si>
    <t>口座番号</t>
  </si>
  <si>
    <t>口座名義人名</t>
  </si>
  <si>
    <t>様式第１０号</t>
    <phoneticPr fontId="1"/>
  </si>
  <si>
    <t>雇用就農資金助成金交付申請書（第</t>
    <phoneticPr fontId="1"/>
  </si>
  <si>
    <t>事業実施農業法人等名</t>
    <phoneticPr fontId="1"/>
  </si>
  <si>
    <t>法人等雇用就農者氏名</t>
    <phoneticPr fontId="1"/>
  </si>
  <si>
    <t>今回申請する助成金の対象期間</t>
    <phoneticPr fontId="1"/>
  </si>
  <si>
    <t>交付期間</t>
    <phoneticPr fontId="1"/>
  </si>
  <si>
    <t>交付金額</t>
    <rPh sb="0" eb="2">
      <t>コウフ</t>
    </rPh>
    <rPh sb="2" eb="4">
      <t>キンガク</t>
    </rPh>
    <phoneticPr fontId="1"/>
  </si>
  <si>
    <t>ヶ月分）</t>
    <rPh sb="1" eb="2">
      <t>ゲツ</t>
    </rPh>
    <rPh sb="2" eb="3">
      <t>ブン</t>
    </rPh>
    <phoneticPr fontId="1"/>
  </si>
  <si>
    <t>新規就農者育成総合対策実施要綱別記３第５の５の規定に基づき、雇用就農資金助成金の交付を申請します。</t>
    <phoneticPr fontId="1"/>
  </si>
  <si>
    <t>助成金の振込口座</t>
  </si>
  <si>
    <t>※２回目以降の申請については、前回から変更がない場合は記入しなくてもよい。</t>
  </si>
  <si>
    <t>(</t>
    <phoneticPr fontId="1"/>
  </si>
  <si>
    <t>円/月）</t>
    <rPh sb="0" eb="1">
      <t>エン</t>
    </rPh>
    <phoneticPr fontId="1"/>
  </si>
  <si>
    <t>申請回</t>
    <rPh sb="0" eb="2">
      <t>シンセイ</t>
    </rPh>
    <rPh sb="2" eb="3">
      <t>カイ</t>
    </rPh>
    <phoneticPr fontId="1"/>
  </si>
  <si>
    <t>開始日</t>
    <phoneticPr fontId="1"/>
  </si>
  <si>
    <t>終了日</t>
    <phoneticPr fontId="1"/>
  </si>
  <si>
    <t>円 （</t>
    <rPh sb="0" eb="1">
      <t>エン</t>
    </rPh>
    <phoneticPr fontId="1"/>
  </si>
  <si>
    <t>月</t>
    <phoneticPr fontId="1"/>
  </si>
  <si>
    <t>フリガナ</t>
    <phoneticPr fontId="1"/>
  </si>
  <si>
    <t>)</t>
    <phoneticPr fontId="1"/>
  </si>
  <si>
    <t>4-2</t>
    <phoneticPr fontId="1"/>
  </si>
  <si>
    <t>〈令和４年度第２回〉</t>
  </si>
  <si>
    <t>多様な人材</t>
    <rPh sb="0" eb="2">
      <t>タヨウ</t>
    </rPh>
    <rPh sb="3" eb="5">
      <t>ジンザイ</t>
    </rPh>
    <phoneticPr fontId="1"/>
  </si>
  <si>
    <t>　</t>
  </si>
  <si>
    <t xml:space="preserve"> １年間を通じて、法人等雇用就農者の就業時間が週３５時間（＝月１４０時間）以上となる見込みである</t>
    <rPh sb="2" eb="3">
      <t>ネン</t>
    </rPh>
    <rPh sb="3" eb="4">
      <t>カン</t>
    </rPh>
    <rPh sb="9" eb="17">
      <t>ホウジントウコヨウシュウノウシャ</t>
    </rPh>
    <rPh sb="42" eb="44">
      <t>ミコ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</si>
</sst>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76" formatCode="&quot;（ &quot;[$-411]ggge&quot;年&quot;m&quot;月 ）&quot;;@"/>
    <numFmt numFmtId="177" formatCode="&quot;（ &quot;[$-411]yyyy&quot;年&quot;m&quot;月 ）&quot;;@"/>
    <numFmt numFmtId="178" formatCode="d&quot;回&quot;"/>
    <numFmt numFmtId="179" formatCode="[$-F800]dddd\,\ mmmm\ dd\,\ yyyy"/>
    <numFmt numFmtId="180" formatCode="0_);[Red]\(0\)"/>
    <numFmt numFmtId="181" formatCode="[$-411]ggge&quot;年&quot;m&quot;月&quot;d&quot;日&quot;;@"/>
    <numFmt numFmtId="182" formatCode="yyyy&quot;年&quot;m&quot;月&quot;d&quot;日&quot;\(aaa\)"/>
    <numFmt numFmtId="183" formatCode="[$-411]yyyy&quot;年&quot;m&quot;月&quot;d&quot;日&quot;"/>
    <numFmt numFmtId="184" formatCode="#,##0_ ;[Red]\-#,##0\ "/>
    <numFmt numFmtId="185" formatCode="yyyy&quot;年&quot;m&quot;月&quot;d&quot;日&quot;;@"/>
    <numFmt numFmtId="186" formatCode="#,##0_);[Red]\(#,##0\)"/>
    <numFmt numFmtId="187" formatCode="&quot;円&quot;\)"/>
    <numFmt numFmtId="188" formatCode="m"/>
    <numFmt numFmtId="189" formatCode="m&quot;月&quot;d&quot;日&quot;;@"/>
    <numFmt numFmtId="190" formatCode="d&quot;日&quot;"/>
  </numFmts>
  <fonts count="5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b/>
      <u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Meiryo UI"/>
      <family val="3"/>
      <charset val="128"/>
    </font>
    <font>
      <sz val="11"/>
      <name val="メイリオ"/>
      <family val="3"/>
      <charset val="128"/>
    </font>
    <font>
      <b/>
      <sz val="11"/>
      <color rgb="FF3366FF"/>
      <name val="メイリオ"/>
      <family val="3"/>
      <charset val="128"/>
    </font>
    <font>
      <b/>
      <sz val="14"/>
      <color rgb="FF3366FF"/>
      <name val="Meiryo UI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  <scheme val="major"/>
    </font>
    <font>
      <sz val="11"/>
      <color theme="0" tint="-0.34998626667073579"/>
      <name val="ＭＳ Ｐゴシック"/>
      <family val="3"/>
      <charset val="128"/>
    </font>
    <font>
      <b/>
      <sz val="14"/>
      <color rgb="FFFF0000"/>
      <name val="Meiryo UI"/>
      <family val="3"/>
      <charset val="128"/>
    </font>
    <font>
      <sz val="11"/>
      <color rgb="FF0070C0"/>
      <name val="Meiryo UI"/>
      <family val="3"/>
      <charset val="128"/>
    </font>
    <font>
      <b/>
      <sz val="12"/>
      <name val="ＭＳ 明朝"/>
      <family val="1"/>
      <charset val="128"/>
    </font>
    <font>
      <sz val="11"/>
      <color theme="0" tint="-0.14999847407452621"/>
      <name val="ＭＳ Ｐゴシック"/>
      <family val="3"/>
      <charset val="128"/>
    </font>
    <font>
      <sz val="14"/>
      <color theme="0" tint="-0.14999847407452621"/>
      <name val="Meiryo UI"/>
      <family val="3"/>
      <charset val="128"/>
    </font>
    <font>
      <sz val="16"/>
      <color theme="0" tint="-0.14999847407452621"/>
      <name val="ＭＳ Ｐゴシック"/>
      <family val="3"/>
      <charset val="128"/>
    </font>
    <font>
      <sz val="12"/>
      <name val="Meiryo UI"/>
      <family val="3"/>
      <charset val="128"/>
    </font>
    <font>
      <b/>
      <sz val="12"/>
      <name val="ＭＳ Ｐ明朝"/>
      <family val="1"/>
      <charset val="128"/>
    </font>
    <font>
      <sz val="11"/>
      <color rgb="FF006100"/>
      <name val="ＭＳ Ｐゴシック"/>
      <family val="3"/>
      <charset val="128"/>
      <scheme val="minor"/>
    </font>
    <font>
      <sz val="11"/>
      <name val="Meiryo UI"/>
      <family val="3"/>
      <charset val="128"/>
    </font>
    <font>
      <sz val="12"/>
      <color theme="1" tint="0.499984740745262"/>
      <name val="メイリオ"/>
      <family val="3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Meiryo UI"/>
      <family val="3"/>
      <charset val="128"/>
    </font>
    <font>
      <sz val="14"/>
      <name val="Meiryo UI"/>
      <family val="3"/>
      <charset val="128"/>
    </font>
    <font>
      <sz val="12"/>
      <name val="メイリオ"/>
      <family val="3"/>
      <charset val="128"/>
    </font>
    <font>
      <sz val="14"/>
      <color theme="0"/>
      <name val="Meiryo UI"/>
      <family val="3"/>
      <charset val="128"/>
    </font>
    <font>
      <sz val="11"/>
      <color rgb="FF0070C0"/>
      <name val="メイリオ"/>
      <family val="3"/>
      <charset val="128"/>
    </font>
    <font>
      <sz val="14"/>
      <name val="ＭＳ 明朝"/>
      <family val="1"/>
      <charset val="128"/>
    </font>
    <font>
      <sz val="16"/>
      <color indexed="10"/>
      <name val="メイリオ"/>
      <family val="3"/>
      <charset val="128"/>
    </font>
    <font>
      <sz val="16"/>
      <color rgb="FFFF0000"/>
      <name val="メイリオ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6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4"/>
      <color theme="1" tint="0.34998626667073579"/>
      <name val="ＭＳ 明朝"/>
      <family val="1"/>
      <charset val="128"/>
    </font>
    <font>
      <b/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  <scheme val="major"/>
    </font>
    <font>
      <sz val="14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D9F1FF"/>
        <bgColor indexed="64"/>
      </patternFill>
    </fill>
    <fill>
      <patternFill patternType="solid">
        <fgColor rgb="FFFFFFA7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rgb="FFFF0066"/>
      </left>
      <right/>
      <top style="thick">
        <color rgb="FFFF0066"/>
      </top>
      <bottom/>
      <diagonal/>
    </border>
    <border>
      <left/>
      <right/>
      <top style="thick">
        <color rgb="FFFF0066"/>
      </top>
      <bottom/>
      <diagonal/>
    </border>
    <border>
      <left/>
      <right style="thick">
        <color rgb="FFFF0066"/>
      </right>
      <top style="thick">
        <color rgb="FFFF0066"/>
      </top>
      <bottom style="thick">
        <color rgb="FFFF0066"/>
      </bottom>
      <diagonal/>
    </border>
    <border>
      <left style="thick">
        <color rgb="FF0000FF"/>
      </left>
      <right/>
      <top style="thick">
        <color rgb="FF0000FF"/>
      </top>
      <bottom style="thick">
        <color rgb="FF0000FF"/>
      </bottom>
      <diagonal/>
    </border>
    <border>
      <left/>
      <right/>
      <top style="thick">
        <color rgb="FF0000FF"/>
      </top>
      <bottom style="thick">
        <color rgb="FF0000FF"/>
      </bottom>
      <diagonal/>
    </border>
    <border>
      <left/>
      <right style="thick">
        <color rgb="FF0000FF"/>
      </right>
      <top style="thick">
        <color rgb="FF0000FF"/>
      </top>
      <bottom style="thick">
        <color rgb="FF0000FF"/>
      </bottom>
      <diagonal/>
    </border>
    <border>
      <left style="thick">
        <color rgb="FF0000FF"/>
      </left>
      <right style="thick">
        <color rgb="FF0000FF"/>
      </right>
      <top style="thick">
        <color rgb="FF0000FF"/>
      </top>
      <bottom style="thick">
        <color rgb="FF0000FF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30" fillId="3" borderId="0" applyNumberFormat="0" applyBorder="0" applyAlignment="0" applyProtection="0">
      <alignment vertical="center"/>
    </xf>
    <xf numFmtId="38" fontId="11" fillId="0" borderId="0" applyFont="0" applyFill="0" applyBorder="0" applyAlignment="0" applyProtection="0"/>
  </cellStyleXfs>
  <cellXfs count="2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3" fillId="2" borderId="0" xfId="0" applyFont="1" applyFill="1"/>
    <xf numFmtId="0" fontId="0" fillId="2" borderId="0" xfId="0" applyFill="1"/>
    <xf numFmtId="0" fontId="0" fillId="0" borderId="0" xfId="0" applyAlignment="1">
      <alignment horizontal="left" vertical="center"/>
    </xf>
    <xf numFmtId="176" fontId="6" fillId="2" borderId="0" xfId="0" applyNumberFormat="1" applyFont="1" applyFill="1" applyAlignment="1">
      <alignment shrinkToFit="1"/>
    </xf>
    <xf numFmtId="0" fontId="0" fillId="0" borderId="0" xfId="0" applyAlignment="1">
      <alignment vertical="top"/>
    </xf>
    <xf numFmtId="0" fontId="6" fillId="2" borderId="0" xfId="0" applyFont="1" applyFill="1" applyAlignment="1">
      <alignment horizontal="left" vertical="top"/>
    </xf>
    <xf numFmtId="0" fontId="0" fillId="2" borderId="0" xfId="0" applyFill="1" applyAlignment="1">
      <alignment vertical="top"/>
    </xf>
    <xf numFmtId="176" fontId="6" fillId="2" borderId="0" xfId="0" applyNumberFormat="1" applyFont="1" applyFill="1" applyAlignment="1">
      <alignment horizontal="right" shrinkToFit="1"/>
    </xf>
    <xf numFmtId="0" fontId="4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/>
    <xf numFmtId="0" fontId="4" fillId="0" borderId="0" xfId="0" applyFont="1" applyAlignment="1">
      <alignment horizontal="distributed" vertical="center"/>
    </xf>
    <xf numFmtId="177" fontId="6" fillId="2" borderId="0" xfId="0" applyNumberFormat="1" applyFont="1" applyFill="1" applyAlignment="1">
      <alignment vertical="top" shrinkToFit="1"/>
    </xf>
    <xf numFmtId="0" fontId="8" fillId="2" borderId="0" xfId="0" applyFont="1" applyFill="1" applyAlignment="1">
      <alignment horizontal="left" vertical="top"/>
    </xf>
    <xf numFmtId="176" fontId="6" fillId="2" borderId="5" xfId="0" applyNumberFormat="1" applyFont="1" applyFill="1" applyBorder="1" applyAlignment="1">
      <alignment vertical="top" shrinkToFit="1"/>
    </xf>
    <xf numFmtId="0" fontId="4" fillId="2" borderId="0" xfId="0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/>
    <xf numFmtId="0" fontId="14" fillId="0" borderId="0" xfId="0" applyFont="1" applyAlignment="1">
      <alignment vertical="top"/>
    </xf>
    <xf numFmtId="0" fontId="15" fillId="0" borderId="9" xfId="0" applyFont="1" applyBorder="1" applyAlignment="1">
      <alignment vertical="center"/>
    </xf>
    <xf numFmtId="0" fontId="0" fillId="0" borderId="10" xfId="0" applyBorder="1"/>
    <xf numFmtId="0" fontId="16" fillId="0" borderId="10" xfId="0" applyFont="1" applyBorder="1"/>
    <xf numFmtId="0" fontId="16" fillId="0" borderId="11" xfId="0" applyFont="1" applyBorder="1"/>
    <xf numFmtId="0" fontId="13" fillId="0" borderId="0" xfId="0" applyFont="1" applyAlignment="1">
      <alignment vertical="top"/>
    </xf>
    <xf numFmtId="49" fontId="18" fillId="0" borderId="15" xfId="0" applyNumberFormat="1" applyFont="1" applyBorder="1" applyAlignment="1">
      <alignment horizontal="center" vertical="center" shrinkToFit="1"/>
    </xf>
    <xf numFmtId="0" fontId="19" fillId="2" borderId="0" xfId="0" applyFont="1" applyFill="1" applyAlignment="1">
      <alignment horizontal="left"/>
    </xf>
    <xf numFmtId="0" fontId="20" fillId="2" borderId="0" xfId="0" applyFont="1" applyFill="1" applyAlignment="1">
      <alignment horizontal="right"/>
    </xf>
    <xf numFmtId="0" fontId="21" fillId="0" borderId="0" xfId="0" applyFont="1" applyProtection="1">
      <protection locked="0"/>
    </xf>
    <xf numFmtId="0" fontId="21" fillId="0" borderId="0" xfId="0" applyFont="1"/>
    <xf numFmtId="0" fontId="22" fillId="0" borderId="0" xfId="0" applyFont="1" applyAlignment="1">
      <alignment horizontal="center" wrapText="1"/>
    </xf>
    <xf numFmtId="0" fontId="16" fillId="0" borderId="0" xfId="0" applyFont="1"/>
    <xf numFmtId="0" fontId="23" fillId="0" borderId="0" xfId="0" applyFont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24" fillId="2" borderId="0" xfId="0" applyFont="1" applyFill="1" applyAlignment="1">
      <alignment horizontal="right"/>
    </xf>
    <xf numFmtId="0" fontId="24" fillId="2" borderId="0" xfId="0" applyFont="1" applyFill="1"/>
    <xf numFmtId="0" fontId="7" fillId="2" borderId="0" xfId="0" applyFont="1" applyFill="1"/>
    <xf numFmtId="0" fontId="25" fillId="0" borderId="16" xfId="0" applyFont="1" applyBorder="1"/>
    <xf numFmtId="0" fontId="26" fillId="0" borderId="17" xfId="0" applyFont="1" applyBorder="1" applyAlignment="1">
      <alignment horizontal="right"/>
    </xf>
    <xf numFmtId="0" fontId="26" fillId="0" borderId="16" xfId="0" applyFont="1" applyBorder="1" applyAlignment="1">
      <alignment horizontal="left"/>
    </xf>
    <xf numFmtId="0" fontId="0" fillId="0" borderId="17" xfId="0" applyBorder="1"/>
    <xf numFmtId="0" fontId="24" fillId="2" borderId="0" xfId="0" applyFont="1" applyFill="1" applyAlignment="1">
      <alignment horizontal="left"/>
    </xf>
    <xf numFmtId="0" fontId="24" fillId="2" borderId="0" xfId="0" applyFont="1" applyFill="1" applyAlignment="1">
      <alignment horizontal="center"/>
    </xf>
    <xf numFmtId="0" fontId="27" fillId="0" borderId="18" xfId="0" applyFont="1" applyBorder="1"/>
    <xf numFmtId="0" fontId="26" fillId="0" borderId="19" xfId="0" applyFont="1" applyBorder="1" applyAlignment="1">
      <alignment horizontal="right" vertical="center"/>
    </xf>
    <xf numFmtId="0" fontId="26" fillId="0" borderId="18" xfId="0" applyFont="1" applyBorder="1" applyAlignment="1">
      <alignment horizontal="left"/>
    </xf>
    <xf numFmtId="0" fontId="0" fillId="0" borderId="19" xfId="0" applyBorder="1"/>
    <xf numFmtId="0" fontId="28" fillId="0" borderId="0" xfId="0" applyFont="1" applyAlignment="1">
      <alignment horizontal="left"/>
    </xf>
    <xf numFmtId="179" fontId="0" fillId="0" borderId="0" xfId="0" applyNumberFormat="1"/>
    <xf numFmtId="181" fontId="29" fillId="0" borderId="0" xfId="0" applyNumberFormat="1" applyFont="1" applyAlignment="1">
      <alignment horizontal="left"/>
    </xf>
    <xf numFmtId="179" fontId="28" fillId="0" borderId="0" xfId="0" applyNumberFormat="1" applyFont="1" applyAlignment="1">
      <alignment horizontal="left"/>
    </xf>
    <xf numFmtId="0" fontId="19" fillId="2" borderId="0" xfId="0" applyFont="1" applyFill="1" applyAlignment="1">
      <alignment horizontal="justify"/>
    </xf>
    <xf numFmtId="0" fontId="31" fillId="4" borderId="20" xfId="3" applyFont="1" applyFill="1" applyBorder="1" applyAlignment="1" applyProtection="1">
      <alignment horizontal="center" vertical="center"/>
    </xf>
    <xf numFmtId="0" fontId="31" fillId="4" borderId="2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/>
    <xf numFmtId="0" fontId="32" fillId="0" borderId="0" xfId="0" applyFont="1"/>
    <xf numFmtId="0" fontId="19" fillId="2" borderId="0" xfId="0" applyFont="1" applyFill="1" applyAlignment="1">
      <alignment horizontal="right" vertical="center" indent="1"/>
    </xf>
    <xf numFmtId="0" fontId="34" fillId="2" borderId="0" xfId="0" applyFont="1" applyFill="1" applyAlignment="1">
      <alignment horizontal="left" vertical="center"/>
    </xf>
    <xf numFmtId="178" fontId="28" fillId="0" borderId="24" xfId="0" applyNumberFormat="1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 shrinkToFit="1"/>
    </xf>
    <xf numFmtId="0" fontId="37" fillId="0" borderId="0" xfId="0" applyFont="1" applyAlignment="1">
      <alignment horizontal="left" vertical="center"/>
    </xf>
    <xf numFmtId="0" fontId="19" fillId="2" borderId="0" xfId="0" applyFont="1" applyFill="1" applyAlignment="1">
      <alignment horizontal="left" vertical="center" shrinkToFit="1"/>
    </xf>
    <xf numFmtId="178" fontId="28" fillId="0" borderId="1" xfId="0" applyNumberFormat="1" applyFont="1" applyBorder="1" applyAlignment="1">
      <alignment horizontal="center" vertical="center"/>
    </xf>
    <xf numFmtId="183" fontId="28" fillId="0" borderId="1" xfId="0" applyNumberFormat="1" applyFont="1" applyBorder="1" applyAlignment="1">
      <alignment horizontal="left" vertical="center" shrinkToFit="1"/>
    </xf>
    <xf numFmtId="0" fontId="37" fillId="0" borderId="1" xfId="0" applyFont="1" applyBorder="1" applyAlignment="1">
      <alignment horizontal="center" vertical="center" shrinkToFit="1"/>
    </xf>
    <xf numFmtId="0" fontId="34" fillId="2" borderId="0" xfId="0" applyFont="1" applyFill="1" applyAlignment="1">
      <alignment vertical="center" wrapText="1"/>
    </xf>
    <xf numFmtId="0" fontId="34" fillId="2" borderId="0" xfId="0" applyFont="1" applyFill="1" applyAlignment="1">
      <alignment horizontal="left" vertical="center" wrapText="1"/>
    </xf>
    <xf numFmtId="0" fontId="19" fillId="2" borderId="0" xfId="0" applyFont="1" applyFill="1" applyAlignment="1">
      <alignment horizontal="centerContinuous" vertical="top"/>
    </xf>
    <xf numFmtId="0" fontId="0" fillId="2" borderId="0" xfId="0" applyFill="1" applyAlignment="1">
      <alignment horizontal="centerContinuous"/>
    </xf>
    <xf numFmtId="0" fontId="19" fillId="2" borderId="0" xfId="0" applyFont="1" applyFill="1" applyAlignment="1">
      <alignment horizontal="centerContinuous"/>
    </xf>
    <xf numFmtId="178" fontId="28" fillId="0" borderId="28" xfId="0" applyNumberFormat="1" applyFont="1" applyBorder="1" applyAlignment="1">
      <alignment horizontal="center" vertical="center"/>
    </xf>
    <xf numFmtId="183" fontId="28" fillId="0" borderId="28" xfId="0" applyNumberFormat="1" applyFont="1" applyBorder="1" applyAlignment="1">
      <alignment horizontal="left" vertical="center" shrinkToFit="1"/>
    </xf>
    <xf numFmtId="0" fontId="2" fillId="0" borderId="0" xfId="0" applyFont="1" applyAlignment="1">
      <alignment horizontal="right" vertical="center"/>
    </xf>
    <xf numFmtId="0" fontId="24" fillId="2" borderId="0" xfId="0" applyFont="1" applyFill="1" applyAlignment="1">
      <alignment horizontal="justify"/>
    </xf>
    <xf numFmtId="0" fontId="2" fillId="0" borderId="0" xfId="0" applyFont="1" applyAlignment="1">
      <alignment horizontal="right" vertical="top"/>
    </xf>
    <xf numFmtId="0" fontId="36" fillId="0" borderId="0" xfId="0" applyFont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184" fontId="40" fillId="2" borderId="0" xfId="4" applyNumberFormat="1" applyFont="1" applyFill="1" applyBorder="1" applyAlignment="1" applyProtection="1">
      <alignment vertical="center"/>
    </xf>
    <xf numFmtId="0" fontId="16" fillId="0" borderId="0" xfId="0" applyFont="1" applyAlignment="1">
      <alignment vertical="center" shrinkToFit="1"/>
    </xf>
    <xf numFmtId="0" fontId="37" fillId="0" borderId="0" xfId="0" applyFont="1" applyAlignment="1">
      <alignment horizontal="center" vertical="center" shrinkToFit="1"/>
    </xf>
    <xf numFmtId="181" fontId="37" fillId="0" borderId="0" xfId="0" applyNumberFormat="1" applyFont="1" applyAlignment="1">
      <alignment horizontal="center" vertical="center" shrinkToFit="1"/>
    </xf>
    <xf numFmtId="0" fontId="35" fillId="0" borderId="0" xfId="0" applyFont="1" applyAlignment="1">
      <alignment horizontal="center" vertical="center" shrinkToFit="1"/>
    </xf>
    <xf numFmtId="0" fontId="0" fillId="0" borderId="0" xfId="0" applyAlignment="1">
      <alignment horizontal="left"/>
    </xf>
    <xf numFmtId="0" fontId="44" fillId="2" borderId="0" xfId="0" applyFont="1" applyFill="1" applyAlignment="1">
      <alignment horizontal="justify"/>
    </xf>
    <xf numFmtId="0" fontId="16" fillId="0" borderId="0" xfId="0" applyFont="1" applyAlignment="1">
      <alignment horizontal="center" vertical="center"/>
    </xf>
    <xf numFmtId="0" fontId="44" fillId="2" borderId="0" xfId="0" applyFont="1" applyFill="1" applyAlignment="1">
      <alignment horizontal="left" vertical="top"/>
    </xf>
    <xf numFmtId="178" fontId="28" fillId="0" borderId="45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top" textRotation="255"/>
    </xf>
    <xf numFmtId="183" fontId="28" fillId="0" borderId="38" xfId="0" applyNumberFormat="1" applyFont="1" applyBorder="1" applyAlignment="1">
      <alignment horizontal="left" vertical="center" shrinkToFit="1"/>
    </xf>
    <xf numFmtId="183" fontId="28" fillId="0" borderId="39" xfId="0" applyNumberFormat="1" applyFont="1" applyBorder="1" applyAlignment="1">
      <alignment horizontal="left" vertical="center" shrinkToFit="1"/>
    </xf>
    <xf numFmtId="183" fontId="28" fillId="0" borderId="40" xfId="0" applyNumberFormat="1" applyFont="1" applyBorder="1" applyAlignment="1">
      <alignment horizontal="left" vertical="center" shrinkToFit="1"/>
    </xf>
    <xf numFmtId="0" fontId="31" fillId="4" borderId="36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79" fontId="37" fillId="0" borderId="0" xfId="0" applyNumberFormat="1" applyFont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78" fontId="37" fillId="0" borderId="0" xfId="0" applyNumberFormat="1" applyFont="1" applyAlignment="1">
      <alignment horizontal="center" vertical="center" shrinkToFit="1"/>
    </xf>
    <xf numFmtId="182" fontId="28" fillId="0" borderId="37" xfId="0" applyNumberFormat="1" applyFont="1" applyBorder="1" applyAlignment="1">
      <alignment horizontal="left" vertical="center" shrinkToFit="1"/>
    </xf>
    <xf numFmtId="182" fontId="28" fillId="0" borderId="23" xfId="0" applyNumberFormat="1" applyFont="1" applyBorder="1" applyAlignment="1">
      <alignment horizontal="left" vertical="center" shrinkToFit="1"/>
    </xf>
    <xf numFmtId="182" fontId="28" fillId="0" borderId="27" xfId="0" applyNumberFormat="1" applyFont="1" applyBorder="1" applyAlignment="1">
      <alignment horizontal="left" vertical="center" shrinkToFit="1"/>
    </xf>
    <xf numFmtId="183" fontId="28" fillId="0" borderId="24" xfId="0" applyNumberFormat="1" applyFont="1" applyBorder="1" applyAlignment="1">
      <alignment horizontal="left" vertical="center" shrinkToFit="1"/>
    </xf>
    <xf numFmtId="0" fontId="14" fillId="2" borderId="0" xfId="0" applyFont="1" applyFill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42" fillId="0" borderId="0" xfId="0" applyFont="1" applyAlignment="1">
      <alignment horizontal="right" vertical="center" shrinkToFit="1"/>
    </xf>
    <xf numFmtId="0" fontId="12" fillId="0" borderId="0" xfId="0" applyFont="1" applyAlignment="1">
      <alignment horizontal="center" vertical="center"/>
    </xf>
    <xf numFmtId="0" fontId="19" fillId="5" borderId="1" xfId="0" applyFont="1" applyFill="1" applyBorder="1" applyAlignment="1" applyProtection="1">
      <alignment horizontal="center" vertical="center" shrinkToFit="1"/>
      <protection locked="0"/>
    </xf>
    <xf numFmtId="0" fontId="47" fillId="5" borderId="4" xfId="0" applyFont="1" applyFill="1" applyBorder="1" applyAlignment="1" applyProtection="1">
      <alignment vertical="center"/>
      <protection locked="0"/>
    </xf>
    <xf numFmtId="0" fontId="40" fillId="5" borderId="5" xfId="0" applyFont="1" applyFill="1" applyBorder="1" applyAlignment="1" applyProtection="1">
      <alignment horizontal="center" vertical="center"/>
      <protection locked="0"/>
    </xf>
    <xf numFmtId="178" fontId="24" fillId="5" borderId="5" xfId="0" applyNumberFormat="1" applyFont="1" applyFill="1" applyBorder="1" applyAlignment="1" applyProtection="1">
      <alignment horizontal="center"/>
      <protection locked="0"/>
    </xf>
    <xf numFmtId="0" fontId="0" fillId="5" borderId="0" xfId="0" applyFill="1"/>
    <xf numFmtId="177" fontId="48" fillId="2" borderId="0" xfId="0" applyNumberFormat="1" applyFont="1" applyFill="1" applyAlignment="1">
      <alignment vertical="top" shrinkToFit="1"/>
    </xf>
    <xf numFmtId="177" fontId="49" fillId="2" borderId="0" xfId="0" applyNumberFormat="1" applyFont="1" applyFill="1"/>
    <xf numFmtId="0" fontId="16" fillId="0" borderId="2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178" fontId="37" fillId="0" borderId="2" xfId="0" applyNumberFormat="1" applyFont="1" applyBorder="1" applyAlignment="1">
      <alignment horizontal="center" vertical="center" shrinkToFit="1"/>
    </xf>
    <xf numFmtId="0" fontId="37" fillId="0" borderId="3" xfId="0" applyFont="1" applyBorder="1" applyAlignment="1">
      <alignment horizontal="center" vertical="center" shrinkToFit="1"/>
    </xf>
    <xf numFmtId="179" fontId="37" fillId="0" borderId="1" xfId="0" applyNumberFormat="1" applyFont="1" applyBorder="1" applyAlignment="1">
      <alignment horizontal="center" vertical="center" shrinkToFit="1"/>
    </xf>
    <xf numFmtId="0" fontId="16" fillId="0" borderId="2" xfId="0" applyFont="1" applyBorder="1" applyAlignment="1">
      <alignment vertical="center" shrinkToFit="1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185" fontId="40" fillId="0" borderId="41" xfId="0" applyNumberFormat="1" applyFont="1" applyBorder="1" applyAlignment="1">
      <alignment horizontal="center" vertical="center"/>
    </xf>
    <xf numFmtId="185" fontId="40" fillId="0" borderId="43" xfId="0" applyNumberFormat="1" applyFont="1" applyBorder="1" applyAlignment="1">
      <alignment horizontal="center" vertical="center"/>
    </xf>
    <xf numFmtId="185" fontId="40" fillId="0" borderId="5" xfId="0" applyNumberFormat="1" applyFont="1" applyBorder="1" applyAlignment="1">
      <alignment horizontal="center" vertical="center"/>
    </xf>
    <xf numFmtId="185" fontId="40" fillId="0" borderId="5" xfId="0" applyNumberFormat="1" applyFont="1" applyBorder="1" applyAlignment="1">
      <alignment horizontal="left" vertical="center"/>
    </xf>
    <xf numFmtId="185" fontId="40" fillId="0" borderId="5" xfId="0" applyNumberFormat="1" applyFont="1" applyBorder="1" applyAlignment="1">
      <alignment horizontal="center" vertical="center" shrinkToFit="1"/>
    </xf>
    <xf numFmtId="185" fontId="40" fillId="0" borderId="53" xfId="0" applyNumberFormat="1" applyFont="1" applyBorder="1" applyAlignment="1">
      <alignment horizontal="center" vertical="center" shrinkToFit="1"/>
    </xf>
    <xf numFmtId="186" fontId="40" fillId="0" borderId="34" xfId="0" applyNumberFormat="1" applyFont="1" applyBorder="1" applyAlignment="1">
      <alignment vertical="center"/>
    </xf>
    <xf numFmtId="187" fontId="40" fillId="0" borderId="34" xfId="0" applyNumberFormat="1" applyFont="1" applyBorder="1" applyAlignment="1">
      <alignment vertical="center"/>
    </xf>
    <xf numFmtId="0" fontId="40" fillId="0" borderId="34" xfId="0" applyFont="1" applyBorder="1" applyAlignment="1">
      <alignment vertical="center"/>
    </xf>
    <xf numFmtId="0" fontId="40" fillId="0" borderId="34" xfId="0" applyFont="1" applyBorder="1" applyAlignment="1">
      <alignment horizontal="left" vertical="center"/>
    </xf>
    <xf numFmtId="0" fontId="40" fillId="0" borderId="34" xfId="0" applyFont="1" applyBorder="1" applyAlignment="1">
      <alignment horizontal="center" vertical="center"/>
    </xf>
    <xf numFmtId="0" fontId="40" fillId="0" borderId="35" xfId="0" applyFont="1" applyBorder="1" applyAlignment="1">
      <alignment vertical="center"/>
    </xf>
    <xf numFmtId="188" fontId="4" fillId="2" borderId="0" xfId="0" applyNumberFormat="1" applyFont="1" applyFill="1" applyAlignment="1">
      <alignment vertical="center"/>
    </xf>
    <xf numFmtId="189" fontId="46" fillId="0" borderId="0" xfId="0" applyNumberFormat="1" applyFont="1" applyAlignment="1">
      <alignment horizontal="center" vertical="center"/>
    </xf>
    <xf numFmtId="0" fontId="46" fillId="0" borderId="0" xfId="0" applyFont="1" applyAlignment="1">
      <alignment vertical="center"/>
    </xf>
    <xf numFmtId="190" fontId="46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 shrinkToFit="1"/>
    </xf>
    <xf numFmtId="0" fontId="0" fillId="0" borderId="0" xfId="0" applyAlignment="1">
      <alignment horizontal="right" vertical="center"/>
    </xf>
    <xf numFmtId="0" fontId="51" fillId="5" borderId="1" xfId="0" applyFont="1" applyFill="1" applyBorder="1" applyAlignment="1" applyProtection="1">
      <alignment vertical="center"/>
      <protection locked="0"/>
    </xf>
    <xf numFmtId="0" fontId="33" fillId="5" borderId="5" xfId="0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 horizontal="left" vertical="center" shrinkToFit="1"/>
    </xf>
    <xf numFmtId="0" fontId="17" fillId="0" borderId="0" xfId="0" applyFont="1" applyAlignment="1">
      <alignment horizontal="left" vertical="center" wrapText="1" shrinkToFit="1"/>
    </xf>
    <xf numFmtId="0" fontId="0" fillId="0" borderId="0" xfId="0" applyAlignment="1">
      <alignment horizontal="left" wrapText="1" shrinkToFit="1"/>
    </xf>
    <xf numFmtId="49" fontId="18" fillId="0" borderId="0" xfId="0" applyNumberFormat="1" applyFont="1" applyAlignment="1">
      <alignment horizontal="center" vertical="center" shrinkToFit="1"/>
    </xf>
    <xf numFmtId="178" fontId="24" fillId="5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center" shrinkToFit="1"/>
    </xf>
    <xf numFmtId="178" fontId="24" fillId="5" borderId="1" xfId="0" applyNumberFormat="1" applyFont="1" applyFill="1" applyBorder="1" applyAlignment="1" applyProtection="1">
      <alignment horizontal="center" vertical="center"/>
      <protection locked="0"/>
    </xf>
    <xf numFmtId="0" fontId="40" fillId="2" borderId="4" xfId="0" applyFont="1" applyFill="1" applyBorder="1" applyAlignment="1">
      <alignment vertical="center"/>
    </xf>
    <xf numFmtId="0" fontId="40" fillId="2" borderId="47" xfId="0" applyFont="1" applyFill="1" applyBorder="1" applyAlignment="1">
      <alignment vertical="center"/>
    </xf>
    <xf numFmtId="178" fontId="24" fillId="0" borderId="0" xfId="0" applyNumberFormat="1" applyFont="1" applyAlignment="1">
      <alignment horizontal="center" vertical="center"/>
    </xf>
    <xf numFmtId="0" fontId="19" fillId="2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7" fillId="0" borderId="12" xfId="0" applyFont="1" applyBorder="1" applyAlignment="1">
      <alignment horizontal="left" vertical="center" wrapText="1" shrinkToFit="1"/>
    </xf>
    <xf numFmtId="0" fontId="0" fillId="0" borderId="13" xfId="0" applyBorder="1" applyAlignment="1">
      <alignment horizontal="left" wrapText="1" shrinkToFit="1"/>
    </xf>
    <xf numFmtId="0" fontId="0" fillId="0" borderId="14" xfId="0" applyBorder="1" applyAlignment="1">
      <alignment horizontal="left" wrapText="1" shrinkToFit="1"/>
    </xf>
    <xf numFmtId="180" fontId="33" fillId="5" borderId="5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Alignment="1">
      <alignment horizontal="center" vertical="center" wrapText="1"/>
    </xf>
    <xf numFmtId="0" fontId="40" fillId="5" borderId="22" xfId="0" applyFont="1" applyFill="1" applyBorder="1" applyAlignment="1" applyProtection="1">
      <alignment horizontal="left" vertical="center" shrinkToFit="1"/>
      <protection locked="0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40" fillId="5" borderId="25" xfId="0" applyFont="1" applyFill="1" applyBorder="1" applyAlignment="1" applyProtection="1">
      <alignment horizontal="left" vertical="center" shrinkToFit="1"/>
      <protection locked="0"/>
    </xf>
    <xf numFmtId="0" fontId="40" fillId="5" borderId="31" xfId="0" applyFont="1" applyFill="1" applyBorder="1" applyAlignment="1" applyProtection="1">
      <alignment horizontal="left" vertical="center" shrinkToFit="1"/>
      <protection locked="0"/>
    </xf>
    <xf numFmtId="0" fontId="40" fillId="5" borderId="33" xfId="0" applyFont="1" applyFill="1" applyBorder="1" applyAlignment="1" applyProtection="1">
      <alignment horizontal="left" vertical="center" shrinkToFit="1"/>
      <protection locked="0"/>
    </xf>
    <xf numFmtId="0" fontId="19" fillId="0" borderId="46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31" fontId="40" fillId="0" borderId="2" xfId="0" applyNumberFormat="1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185" fontId="40" fillId="0" borderId="59" xfId="0" applyNumberFormat="1" applyFont="1" applyBorder="1" applyAlignment="1">
      <alignment horizontal="center" vertical="center"/>
    </xf>
    <xf numFmtId="185" fontId="40" fillId="0" borderId="57" xfId="0" applyNumberFormat="1" applyFont="1" applyBorder="1" applyAlignment="1">
      <alignment horizontal="center" vertical="center"/>
    </xf>
    <xf numFmtId="185" fontId="40" fillId="0" borderId="58" xfId="0" applyNumberFormat="1" applyFont="1" applyBorder="1" applyAlignment="1">
      <alignment horizontal="center" vertical="center"/>
    </xf>
    <xf numFmtId="185" fontId="40" fillId="0" borderId="41" xfId="0" applyNumberFormat="1" applyFont="1" applyBorder="1" applyAlignment="1">
      <alignment horizontal="center" vertical="center" shrinkToFit="1"/>
    </xf>
    <xf numFmtId="185" fontId="40" fillId="0" borderId="51" xfId="0" applyNumberFormat="1" applyFont="1" applyBorder="1" applyAlignment="1">
      <alignment horizontal="center" vertical="center" shrinkToFit="1"/>
    </xf>
    <xf numFmtId="0" fontId="19" fillId="0" borderId="48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186" fontId="40" fillId="0" borderId="29" xfId="0" applyNumberFormat="1" applyFont="1" applyBorder="1" applyAlignment="1">
      <alignment horizontal="center" vertical="center"/>
    </xf>
    <xf numFmtId="186" fontId="40" fillId="0" borderId="34" xfId="0" applyNumberFormat="1" applyFont="1" applyBorder="1" applyAlignment="1">
      <alignment horizontal="center" vertical="center"/>
    </xf>
    <xf numFmtId="0" fontId="43" fillId="0" borderId="55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33" fillId="5" borderId="45" xfId="0" applyFont="1" applyFill="1" applyBorder="1" applyAlignment="1" applyProtection="1">
      <alignment horizontal="left" vertical="center" shrinkToFit="1"/>
      <protection locked="0" hidden="1"/>
    </xf>
    <xf numFmtId="0" fontId="19" fillId="0" borderId="56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52" fillId="5" borderId="54" xfId="0" applyFont="1" applyFill="1" applyBorder="1" applyAlignment="1" applyProtection="1">
      <alignment horizontal="left" vertical="center" shrinkToFit="1"/>
      <protection locked="0"/>
    </xf>
    <xf numFmtId="0" fontId="41" fillId="0" borderId="0" xfId="0" applyFont="1" applyAlignment="1">
      <alignment horizontal="right" vertical="center" shrinkToFit="1"/>
    </xf>
    <xf numFmtId="0" fontId="42" fillId="0" borderId="0" xfId="0" applyFont="1" applyAlignment="1">
      <alignment horizontal="right" vertical="center" shrinkToFit="1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49" fontId="40" fillId="5" borderId="1" xfId="0" applyNumberFormat="1" applyFont="1" applyFill="1" applyBorder="1" applyAlignment="1" applyProtection="1">
      <alignment horizontal="center" vertical="center"/>
      <protection locked="0"/>
    </xf>
    <xf numFmtId="0" fontId="43" fillId="0" borderId="1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44" fillId="2" borderId="0" xfId="0" applyFont="1" applyFill="1" applyAlignment="1">
      <alignment horizontal="left" wrapText="1"/>
    </xf>
    <xf numFmtId="0" fontId="44" fillId="2" borderId="0" xfId="0" applyFont="1" applyFill="1" applyAlignment="1">
      <alignment horizontal="left"/>
    </xf>
    <xf numFmtId="0" fontId="19" fillId="0" borderId="1" xfId="0" applyFont="1" applyBorder="1" applyAlignment="1">
      <alignment horizontal="center" vertical="center" wrapText="1"/>
    </xf>
    <xf numFmtId="188" fontId="10" fillId="0" borderId="0" xfId="0" applyNumberFormat="1" applyFont="1" applyAlignment="1">
      <alignment horizontal="center" vertical="center"/>
    </xf>
    <xf numFmtId="0" fontId="3" fillId="5" borderId="2" xfId="0" applyFont="1" applyFill="1" applyBorder="1" applyAlignment="1" applyProtection="1">
      <alignment horizontal="left" vertical="top" wrapText="1" shrinkToFit="1"/>
      <protection locked="0"/>
    </xf>
    <xf numFmtId="0" fontId="3" fillId="5" borderId="4" xfId="0" applyFont="1" applyFill="1" applyBorder="1" applyAlignment="1" applyProtection="1">
      <alignment horizontal="left" vertical="top" wrapText="1" shrinkToFit="1"/>
      <protection locked="0"/>
    </xf>
    <xf numFmtId="0" fontId="3" fillId="5" borderId="3" xfId="0" applyFont="1" applyFill="1" applyBorder="1" applyAlignment="1" applyProtection="1">
      <alignment horizontal="left" vertical="top" wrapText="1" shrinkToFit="1"/>
      <protection locked="0"/>
    </xf>
    <xf numFmtId="188" fontId="4" fillId="0" borderId="7" xfId="0" applyNumberFormat="1" applyFont="1" applyBorder="1" applyAlignment="1">
      <alignment horizontal="right" vertical="center"/>
    </xf>
    <xf numFmtId="188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50" fillId="5" borderId="2" xfId="0" applyFont="1" applyFill="1" applyBorder="1" applyAlignment="1" applyProtection="1">
      <alignment horizontal="center" vertical="center"/>
      <protection locked="0"/>
    </xf>
    <xf numFmtId="0" fontId="50" fillId="5" borderId="3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/>
    </xf>
    <xf numFmtId="178" fontId="24" fillId="5" borderId="2" xfId="0" applyNumberFormat="1" applyFont="1" applyFill="1" applyBorder="1" applyAlignment="1" applyProtection="1">
      <alignment horizontal="center" vertical="center"/>
      <protection locked="0"/>
    </xf>
    <xf numFmtId="178" fontId="24" fillId="5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 shrinkToFit="1"/>
    </xf>
    <xf numFmtId="0" fontId="3" fillId="5" borderId="1" xfId="0" applyFont="1" applyFill="1" applyBorder="1" applyAlignment="1" applyProtection="1">
      <alignment horizontal="left" vertical="top" wrapText="1" shrinkToFit="1"/>
      <protection locked="0"/>
    </xf>
    <xf numFmtId="0" fontId="3" fillId="5" borderId="2" xfId="0" applyFont="1" applyFill="1" applyBorder="1" applyAlignment="1" applyProtection="1">
      <alignment horizontal="left" vertical="top" wrapText="1"/>
      <protection locked="0"/>
    </xf>
    <xf numFmtId="0" fontId="3" fillId="5" borderId="4" xfId="0" applyFont="1" applyFill="1" applyBorder="1" applyAlignment="1" applyProtection="1">
      <alignment horizontal="left" vertical="top" wrapText="1"/>
      <protection locked="0"/>
    </xf>
    <xf numFmtId="0" fontId="3" fillId="5" borderId="3" xfId="0" applyFont="1" applyFill="1" applyBorder="1" applyAlignment="1" applyProtection="1">
      <alignment horizontal="left" vertical="top" wrapText="1"/>
      <protection locked="0"/>
    </xf>
    <xf numFmtId="188" fontId="45" fillId="0" borderId="0" xfId="0" applyNumberFormat="1" applyFont="1" applyAlignment="1">
      <alignment horizontal="center" vertical="center"/>
    </xf>
    <xf numFmtId="188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5">
    <cellStyle name="桁区切り 2" xfId="4" xr:uid="{0EA09D2E-845A-4812-900D-9BF8F84D90DB}"/>
    <cellStyle name="標準" xfId="0" builtinId="0"/>
    <cellStyle name="標準 2" xfId="1" xr:uid="{00000000-0005-0000-0000-000003000000}"/>
    <cellStyle name="標準 2 2" xfId="2" xr:uid="{00000000-0005-0000-0000-000004000000}"/>
    <cellStyle name="良い 2" xfId="3" xr:uid="{558A2553-D953-48E2-A4F3-6A63E41D2C92}"/>
  </cellStyles>
  <dxfs count="5"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bottom style="thin">
          <color auto="1"/>
        </bottom>
        <vertical/>
        <horizontal/>
      </border>
    </dxf>
    <dxf>
      <border>
        <right style="thin">
          <color auto="1"/>
        </right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FFFFA7"/>
      <color rgb="FFFFFF99"/>
      <color rgb="FFFFFFCC"/>
      <color rgb="FFD9F1FF"/>
      <color rgb="FFFFE1E1"/>
      <color rgb="FFD9FFD9"/>
      <color rgb="FF3366FF"/>
      <color rgb="FFFF0066"/>
      <color rgb="FF3399FF"/>
      <color rgb="FFE1E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285750</xdr:colOff>
      <xdr:row>4</xdr:row>
      <xdr:rowOff>362795</xdr:rowOff>
    </xdr:from>
    <xdr:to>
      <xdr:col>21</xdr:col>
      <xdr:colOff>653144</xdr:colOff>
      <xdr:row>7</xdr:row>
      <xdr:rowOff>108857</xdr:rowOff>
    </xdr:to>
    <xdr:sp macro="" textlink="">
      <xdr:nvSpPr>
        <xdr:cNvPr id="2" name="線吹き出し 2 (枠付き)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756071" y="1533009"/>
          <a:ext cx="3633108" cy="698562"/>
        </a:xfrm>
        <a:prstGeom prst="borderCallout2">
          <a:avLst>
            <a:gd name="adj1" fmla="val 15471"/>
            <a:gd name="adj2" fmla="val 171"/>
            <a:gd name="adj3" fmla="val 20877"/>
            <a:gd name="adj4" fmla="val -10605"/>
            <a:gd name="adj5" fmla="val -17961"/>
            <a:gd name="adj6" fmla="val -49746"/>
          </a:avLst>
        </a:prstGeom>
        <a:solidFill>
          <a:schemeClr val="bg1"/>
        </a:solidFill>
        <a:ln>
          <a:solidFill>
            <a:srgbClr val="FF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※</a:t>
          </a:r>
          <a:r>
            <a:rPr kumimoji="1" lang="ja-JP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必ず「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回</a:t>
          </a:r>
          <a:r>
            <a:rPr kumimoji="1" lang="ja-JP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」を選択して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くだ</a:t>
          </a:r>
          <a:r>
            <a:rPr kumimoji="1" lang="ja-JP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さい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。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選択しないと、交付期間等の情報が反映されません。</a:t>
          </a:r>
        </a:p>
      </xdr:txBody>
    </xdr:sp>
    <xdr:clientData fPrintsWithSheet="0"/>
  </xdr:twoCellAnchor>
  <xdr:twoCellAnchor>
    <xdr:from>
      <xdr:col>17</xdr:col>
      <xdr:colOff>340178</xdr:colOff>
      <xdr:row>26</xdr:row>
      <xdr:rowOff>40821</xdr:rowOff>
    </xdr:from>
    <xdr:to>
      <xdr:col>21</xdr:col>
      <xdr:colOff>517072</xdr:colOff>
      <xdr:row>27</xdr:row>
      <xdr:rowOff>149679</xdr:rowOff>
    </xdr:to>
    <xdr:sp macro="" textlink="">
      <xdr:nvSpPr>
        <xdr:cNvPr id="3" name="線吹き出し 2 (枠付き) 1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810499" y="8776607"/>
          <a:ext cx="3442609" cy="666751"/>
        </a:xfrm>
        <a:prstGeom prst="borderCallout2">
          <a:avLst>
            <a:gd name="adj1" fmla="val 66258"/>
            <a:gd name="adj2" fmla="val -643"/>
            <a:gd name="adj3" fmla="val 95119"/>
            <a:gd name="adj4" fmla="val -85131"/>
            <a:gd name="adj5" fmla="val 56619"/>
            <a:gd name="adj6" fmla="val -145955"/>
          </a:avLst>
        </a:prstGeom>
        <a:solidFill>
          <a:schemeClr val="bg1"/>
        </a:solidFill>
        <a:ln>
          <a:solidFill>
            <a:srgbClr val="FF0000"/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 anchorCtr="0"/>
        <a:lstStyle/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預金種目を選択　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ja-JP" sz="12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普通預金</a:t>
          </a:r>
          <a:r>
            <a:rPr kumimoji="1" lang="ja-JP" altLang="en-US" sz="1200" b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か</a:t>
          </a:r>
          <a:r>
            <a:rPr kumimoji="1" lang="ja-JP" altLang="ja-JP" sz="1200" b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当座預金</a:t>
          </a:r>
          <a:r>
            <a:rPr kumimoji="1" lang="ja-JP" altLang="en-US" sz="1200" b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かを選択してください。</a:t>
          </a:r>
          <a:endParaRPr kumimoji="1" lang="en-US" altLang="ja-JP" sz="1400" b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>
    <xdr:from>
      <xdr:col>4</xdr:col>
      <xdr:colOff>153812</xdr:colOff>
      <xdr:row>0</xdr:row>
      <xdr:rowOff>47443</xdr:rowOff>
    </xdr:from>
    <xdr:to>
      <xdr:col>15</xdr:col>
      <xdr:colOff>269669</xdr:colOff>
      <xdr:row>1</xdr:row>
      <xdr:rowOff>571500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881919" y="47443"/>
          <a:ext cx="5572321" cy="70095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黄色のセルは入力必須です。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2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色のついていないセルは自動計算が設定されているため、入力できません。</a:t>
          </a:r>
        </a:p>
      </xdr:txBody>
    </xdr:sp>
    <xdr:clientData fPrintsWithSheet="0"/>
  </xdr:twoCellAnchor>
  <xdr:twoCellAnchor>
    <xdr:from>
      <xdr:col>0</xdr:col>
      <xdr:colOff>76039</xdr:colOff>
      <xdr:row>0</xdr:row>
      <xdr:rowOff>130469</xdr:rowOff>
    </xdr:from>
    <xdr:to>
      <xdr:col>4</xdr:col>
      <xdr:colOff>45024</xdr:colOff>
      <xdr:row>1</xdr:row>
      <xdr:rowOff>388203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6039" y="130469"/>
          <a:ext cx="1697092" cy="434627"/>
        </a:xfrm>
        <a:prstGeom prst="rect">
          <a:avLst/>
        </a:prstGeom>
        <a:solidFill>
          <a:schemeClr val="bg1"/>
        </a:solidFill>
        <a:ln w="63500" cmpd="thickThin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提出必須</a:t>
          </a:r>
        </a:p>
      </xdr:txBody>
    </xdr:sp>
    <xdr:clientData fPrintsWithSheet="0"/>
  </xdr:twoCellAnchor>
  <xdr:twoCellAnchor>
    <xdr:from>
      <xdr:col>17</xdr:col>
      <xdr:colOff>285750</xdr:colOff>
      <xdr:row>8</xdr:row>
      <xdr:rowOff>19483</xdr:rowOff>
    </xdr:from>
    <xdr:to>
      <xdr:col>22</xdr:col>
      <xdr:colOff>340179</xdr:colOff>
      <xdr:row>11</xdr:row>
      <xdr:rowOff>327809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7756071" y="2414340"/>
          <a:ext cx="4136572" cy="1165576"/>
        </a:xfrm>
        <a:prstGeom prst="rect">
          <a:avLst/>
        </a:pr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lnSpc>
              <a:spcPts val="2600"/>
            </a:lnSpc>
          </a:pPr>
          <a:r>
            <a:rPr kumimoji="1" lang="en-US" altLang="ja-JP" sz="15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 </a:t>
          </a:r>
          <a:r>
            <a:rPr kumimoji="1" lang="ja-JP" altLang="en-US" sz="18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提出期限厳守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期限内に提出されない場合、助成金は交付されず、</a:t>
          </a:r>
          <a:r>
            <a:rPr kumimoji="1" lang="ja-JP" altLang="en-US" sz="1700" u="sng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採択取り消し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となりますので、ご注意ください。</a:t>
          </a:r>
        </a:p>
      </xdr:txBody>
    </xdr:sp>
    <xdr:clientData/>
  </xdr:twoCellAnchor>
  <xdr:twoCellAnchor editAs="oneCell">
    <xdr:from>
      <xdr:col>17</xdr:col>
      <xdr:colOff>381000</xdr:colOff>
      <xdr:row>18</xdr:row>
      <xdr:rowOff>308886</xdr:rowOff>
    </xdr:from>
    <xdr:to>
      <xdr:col>25</xdr:col>
      <xdr:colOff>125865</xdr:colOff>
      <xdr:row>21</xdr:row>
      <xdr:rowOff>285751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7851321" y="6173565"/>
          <a:ext cx="6643686" cy="970186"/>
        </a:xfrm>
        <a:prstGeom prst="rect">
          <a:avLst/>
        </a:pr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>
            <a:lnSpc>
              <a:spcPts val="3000"/>
            </a:lnSpc>
          </a:pPr>
          <a: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  </a:t>
          </a: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申請にあたっては、毎回 </a:t>
          </a:r>
          <a:r>
            <a:rPr kumimoji="1" lang="ja-JP" altLang="en-US" sz="1800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新しいファイル</a:t>
          </a: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をダウンロードしてください。</a:t>
          </a:r>
          <a:endParaRPr kumimoji="1" lang="en-US" altLang="ja-JP" sz="1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216000" algn="l">
            <a:lnSpc>
              <a:spcPts val="3000"/>
            </a:lnSpc>
          </a:pP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（前回のファイルのコピーは使用しないでください。）</a:t>
          </a:r>
          <a:endParaRPr kumimoji="1" lang="en-US" altLang="ja-JP" sz="1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17</xdr:col>
      <xdr:colOff>312964</xdr:colOff>
      <xdr:row>28</xdr:row>
      <xdr:rowOff>244930</xdr:rowOff>
    </xdr:from>
    <xdr:to>
      <xdr:col>23</xdr:col>
      <xdr:colOff>666750</xdr:colOff>
      <xdr:row>32</xdr:row>
      <xdr:rowOff>54430</xdr:rowOff>
    </xdr:to>
    <xdr:sp macro="" textlink="">
      <xdr:nvSpPr>
        <xdr:cNvPr id="9" name="線吹き出し 2 (枠付き) 1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 bwMode="auto">
        <a:xfrm>
          <a:off x="7783285" y="9769930"/>
          <a:ext cx="5374822" cy="1265464"/>
        </a:xfrm>
        <a:prstGeom prst="borderCallout2">
          <a:avLst>
            <a:gd name="adj1" fmla="val 20133"/>
            <a:gd name="adj2" fmla="val -52"/>
            <a:gd name="adj3" fmla="val 23582"/>
            <a:gd name="adj4" fmla="val -14893"/>
            <a:gd name="adj5" fmla="val 509"/>
            <a:gd name="adj6" fmla="val -22599"/>
          </a:avLst>
        </a:prstGeom>
        <a:solidFill>
          <a:schemeClr val="bg1"/>
        </a:solidFill>
        <a:ln>
          <a:solidFill>
            <a:srgbClr val="FF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 anchorCtr="0"/>
        <a:lstStyle/>
        <a:p>
          <a:pPr>
            <a:lnSpc>
              <a:spcPts val="1500"/>
            </a:lnSpc>
          </a:pPr>
          <a:r>
            <a:rPr kumimoji="1" lang="ja-JP" altLang="en-US" sz="12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法人の方は法人名義の口座をご記入ください。</a:t>
          </a:r>
          <a:endParaRPr kumimoji="1" lang="en-US" altLang="ja-JP" sz="120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>
            <a:lnSpc>
              <a:spcPts val="1500"/>
            </a:lnSpc>
          </a:pPr>
          <a:endParaRPr kumimoji="1" lang="ja-JP" altLang="en-US" sz="120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>
            <a:lnSpc>
              <a:spcPts val="1500"/>
            </a:lnSpc>
          </a:pPr>
          <a:r>
            <a:rPr kumimoji="1" lang="ja-JP" altLang="en-US" sz="12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個人の口座名義人を入力する場合、屋号と個人名の間にスペースを入れてください。</a:t>
          </a:r>
          <a:endParaRPr kumimoji="1" lang="en-US" altLang="ja-JP" sz="120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>
            <a:lnSpc>
              <a:spcPts val="1500"/>
            </a:lnSpc>
          </a:pPr>
          <a:r>
            <a:rPr kumimoji="1" lang="ja-JP" altLang="en-US" sz="12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屋号の後に役職がある場合は、屋号・役職・個人名の間にもスペースを入れてください。</a:t>
          </a:r>
          <a:endParaRPr kumimoji="1" lang="en-US" altLang="ja-JP" sz="120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>
            <a:lnSpc>
              <a:spcPts val="1500"/>
            </a:lnSpc>
          </a:pPr>
          <a:r>
            <a:rPr kumimoji="1" lang="ja-JP" altLang="en-US" sz="12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また個人名は苗字と名前の間にもスペースを入れてください。</a:t>
          </a:r>
          <a:endParaRPr lang="ja-JP" altLang="ja-JP" sz="120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oneCell">
    <xdr:from>
      <xdr:col>17</xdr:col>
      <xdr:colOff>285750</xdr:colOff>
      <xdr:row>1</xdr:row>
      <xdr:rowOff>207506</xdr:rowOff>
    </xdr:from>
    <xdr:to>
      <xdr:col>23</xdr:col>
      <xdr:colOff>408215</xdr:colOff>
      <xdr:row>4</xdr:row>
      <xdr:rowOff>136070</xdr:rowOff>
    </xdr:to>
    <xdr:sp macro="" textlink="">
      <xdr:nvSpPr>
        <xdr:cNvPr id="10" name="線吹き出し 2 (枠付き)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7756071" y="384399"/>
          <a:ext cx="5143500" cy="962707"/>
        </a:xfrm>
        <a:prstGeom prst="borderCallout2">
          <a:avLst>
            <a:gd name="adj1" fmla="val 70964"/>
            <a:gd name="adj2" fmla="val -222"/>
            <a:gd name="adj3" fmla="val 88198"/>
            <a:gd name="adj4" fmla="val -5711"/>
            <a:gd name="adj5" fmla="val 70294"/>
            <a:gd name="adj6" fmla="val -12301"/>
          </a:avLst>
        </a:prstGeom>
        <a:solidFill>
          <a:sysClr val="window" lastClr="FFFFFF"/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※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法人等雇用就農者が</a:t>
          </a:r>
          <a:r>
            <a:rPr kumimoji="1" lang="ja-JP" altLang="en-US" sz="1400" b="0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「多様な人材」として採択された場合は</a:t>
          </a:r>
          <a:endParaRPr kumimoji="1" lang="en-US" altLang="ja-JP" sz="1400" b="0" i="0" u="sng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チェックを入れてください。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(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☑多様な人材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)</a:t>
          </a:r>
          <a:endParaRPr kumimoji="1" lang="ja-JP" altLang="en-US" sz="14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多様な人材の場合、助成金額が変更になります。</a:t>
          </a:r>
        </a:p>
      </xdr:txBody>
    </xdr:sp>
    <xdr:clientData fPrintsWithSheet="0"/>
  </xdr:twoCellAnchor>
  <xdr:twoCellAnchor editAs="oneCell">
    <xdr:from>
      <xdr:col>17</xdr:col>
      <xdr:colOff>272145</xdr:colOff>
      <xdr:row>14</xdr:row>
      <xdr:rowOff>155280</xdr:rowOff>
    </xdr:from>
    <xdr:to>
      <xdr:col>21</xdr:col>
      <xdr:colOff>585109</xdr:colOff>
      <xdr:row>17</xdr:row>
      <xdr:rowOff>326572</xdr:rowOff>
    </xdr:to>
    <xdr:sp macro="" textlink="">
      <xdr:nvSpPr>
        <xdr:cNvPr id="12" name="線吹き出し 2 (枠付き) 5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742466" y="4523173"/>
          <a:ext cx="3578678" cy="1314292"/>
        </a:xfrm>
        <a:prstGeom prst="borderCallout2">
          <a:avLst>
            <a:gd name="adj1" fmla="val 49911"/>
            <a:gd name="adj2" fmla="val -236"/>
            <a:gd name="adj3" fmla="val 79246"/>
            <a:gd name="adj4" fmla="val -10866"/>
            <a:gd name="adj5" fmla="val 90057"/>
            <a:gd name="adj6" fmla="val -51362"/>
          </a:avLst>
        </a:prstGeom>
        <a:solidFill>
          <a:schemeClr val="bg1"/>
        </a:solidFill>
        <a:ln>
          <a:solidFill>
            <a:srgbClr val="FF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※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申請する月数を選択してください。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選択しないと、交付金額が反映されません。</a:t>
          </a:r>
          <a:endParaRPr kumimoji="1" lang="en-US" altLang="ja-JP" sz="12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4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中断期間がある場合は、中断日数を除外して、</a:t>
          </a:r>
          <a:endParaRPr kumimoji="1" lang="en-US" altLang="ja-JP" sz="12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</a:t>
          </a:r>
          <a:r>
            <a:rPr kumimoji="1" lang="en-US" altLang="ja-JP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ヶ月を満たす月数にしてください。</a:t>
          </a: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    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 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 fPrintsWithSheet="0"/>
  </xdr:twoCellAnchor>
  <xdr:twoCellAnchor editAs="oneCell">
    <xdr:from>
      <xdr:col>17</xdr:col>
      <xdr:colOff>312963</xdr:colOff>
      <xdr:row>12</xdr:row>
      <xdr:rowOff>293245</xdr:rowOff>
    </xdr:from>
    <xdr:to>
      <xdr:col>21</xdr:col>
      <xdr:colOff>505822</xdr:colOff>
      <xdr:row>13</xdr:row>
      <xdr:rowOff>308453</xdr:rowOff>
    </xdr:to>
    <xdr:sp macro="" textlink="">
      <xdr:nvSpPr>
        <xdr:cNvPr id="13" name="線吹き出し 2 (枠付き) 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7783284" y="3912745"/>
          <a:ext cx="3458573" cy="396208"/>
        </a:xfrm>
        <a:prstGeom prst="borderCallout2">
          <a:avLst>
            <a:gd name="adj1" fmla="val 88413"/>
            <a:gd name="adj2" fmla="val 171"/>
            <a:gd name="adj3" fmla="val 160601"/>
            <a:gd name="adj4" fmla="val -3917"/>
            <a:gd name="adj5" fmla="val 228654"/>
            <a:gd name="adj6" fmla="val -19782"/>
          </a:avLst>
        </a:prstGeom>
        <a:solidFill>
          <a:schemeClr val="bg1"/>
        </a:solidFill>
        <a:ln>
          <a:solidFill>
            <a:srgbClr val="FF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※</a:t>
          </a:r>
          <a:r>
            <a:rPr kumimoji="1" lang="ja-JP" altLang="en-US" sz="12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交付期間が異なる場合は、修正してください</a:t>
          </a:r>
          <a:r>
            <a:rPr kumimoji="1" lang="ja-JP" altLang="en-US" sz="12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。</a:t>
          </a:r>
          <a:endParaRPr kumimoji="1" lang="en-US" altLang="ja-JP" sz="12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 fPrintsWithSheet="0"/>
  </xdr:twoCellAnchor>
  <xdr:twoCellAnchor>
    <xdr:from>
      <xdr:col>17</xdr:col>
      <xdr:colOff>353785</xdr:colOff>
      <xdr:row>23</xdr:row>
      <xdr:rowOff>176893</xdr:rowOff>
    </xdr:from>
    <xdr:to>
      <xdr:col>22</xdr:col>
      <xdr:colOff>312965</xdr:colOff>
      <xdr:row>25</xdr:row>
      <xdr:rowOff>13606</xdr:rowOff>
    </xdr:to>
    <xdr:sp macro="" textlink="">
      <xdr:nvSpPr>
        <xdr:cNvPr id="14" name="線吹き出し 2 (枠付き) 1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824106" y="7565572"/>
          <a:ext cx="4041323" cy="625927"/>
        </a:xfrm>
        <a:prstGeom prst="borderCallout2">
          <a:avLst>
            <a:gd name="adj1" fmla="val 66258"/>
            <a:gd name="adj2" fmla="val -643"/>
            <a:gd name="adj3" fmla="val 23724"/>
            <a:gd name="adj4" fmla="val -22065"/>
            <a:gd name="adj5" fmla="val -39616"/>
            <a:gd name="adj6" fmla="val -29220"/>
          </a:avLst>
        </a:prstGeom>
        <a:solidFill>
          <a:schemeClr val="bg1"/>
        </a:solidFill>
        <a:ln>
          <a:solidFill>
            <a:srgbClr val="FF0000"/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 anchorCtr="0"/>
        <a:lstStyle/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フリガナ</a:t>
          </a:r>
          <a:r>
            <a:rPr kumimoji="1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は、漢字入力から自動で表示されるようになっていますが、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間違って表示された場合は上から入力して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くだ</a:t>
          </a:r>
          <a:r>
            <a:rPr kumimoji="1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さい。</a:t>
          </a:r>
          <a:endParaRPr kumimoji="1" lang="ja-JP" altLang="en-U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322278</xdr:colOff>
      <xdr:row>20</xdr:row>
      <xdr:rowOff>126393</xdr:rowOff>
    </xdr:from>
    <xdr:to>
      <xdr:col>39</xdr:col>
      <xdr:colOff>554180</xdr:colOff>
      <xdr:row>21</xdr:row>
      <xdr:rowOff>380999</xdr:rowOff>
    </xdr:to>
    <xdr:sp macro="" textlink="">
      <xdr:nvSpPr>
        <xdr:cNvPr id="10" name="線吹き出し 2 (枠付き) 5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0418778" y="6759257"/>
          <a:ext cx="3435767" cy="462424"/>
        </a:xfrm>
        <a:prstGeom prst="borderCallout2">
          <a:avLst>
            <a:gd name="adj1" fmla="val 36898"/>
            <a:gd name="adj2" fmla="val -616"/>
            <a:gd name="adj3" fmla="val 67112"/>
            <a:gd name="adj4" fmla="val -9509"/>
            <a:gd name="adj5" fmla="val 68776"/>
            <a:gd name="adj6" fmla="val -37451"/>
          </a:avLst>
        </a:prstGeom>
        <a:solidFill>
          <a:schemeClr val="bg1"/>
        </a:solidFill>
        <a:ln>
          <a:solidFill>
            <a:srgbClr val="FF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※</a:t>
          </a:r>
          <a:r>
            <a:rPr kumimoji="1" lang="ja-JP" altLang="en-US" sz="16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全角</a:t>
          </a:r>
          <a:r>
            <a:rPr kumimoji="1" lang="en-US" altLang="ja-JP" sz="16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30</a:t>
          </a:r>
          <a:r>
            <a:rPr kumimoji="1" lang="ja-JP" altLang="en-US" sz="16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文字以内でご記入ください。</a:t>
          </a:r>
          <a:endParaRPr kumimoji="1" lang="en-US" altLang="ja-JP" sz="16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 fPrintsWithSheet="0"/>
  </xdr:twoCellAnchor>
  <xdr:twoCellAnchor editAs="oneCell">
    <xdr:from>
      <xdr:col>33</xdr:col>
      <xdr:colOff>336174</xdr:colOff>
      <xdr:row>24</xdr:row>
      <xdr:rowOff>356188</xdr:rowOff>
    </xdr:from>
    <xdr:to>
      <xdr:col>40</xdr:col>
      <xdr:colOff>121226</xdr:colOff>
      <xdr:row>25</xdr:row>
      <xdr:rowOff>311728</xdr:rowOff>
    </xdr:to>
    <xdr:sp macro="" textlink="">
      <xdr:nvSpPr>
        <xdr:cNvPr id="11" name="線吹き出し 2 (枠付き) 5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0432674" y="8547688"/>
          <a:ext cx="3681643" cy="509722"/>
        </a:xfrm>
        <a:prstGeom prst="borderCallout2">
          <a:avLst>
            <a:gd name="adj1" fmla="val 36898"/>
            <a:gd name="adj2" fmla="val -616"/>
            <a:gd name="adj3" fmla="val 81611"/>
            <a:gd name="adj4" fmla="val -7064"/>
            <a:gd name="adj5" fmla="val 91991"/>
            <a:gd name="adj6" fmla="val -33794"/>
          </a:avLst>
        </a:prstGeom>
        <a:solidFill>
          <a:schemeClr val="bg1"/>
        </a:solidFill>
        <a:ln>
          <a:solidFill>
            <a:srgbClr val="FF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※</a:t>
          </a:r>
          <a:r>
            <a:rPr kumimoji="1" lang="ja-JP" altLang="en-US" sz="16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全角</a:t>
          </a:r>
          <a:r>
            <a:rPr kumimoji="1" lang="en-US" altLang="ja-JP" sz="16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140</a:t>
          </a:r>
          <a:r>
            <a:rPr kumimoji="1" lang="ja-JP" altLang="en-US" sz="16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文字以内でご記入ください。</a:t>
          </a:r>
          <a:endParaRPr kumimoji="1" lang="en-US" altLang="ja-JP" sz="16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 fPrintsWithSheet="0"/>
  </xdr:twoCellAnchor>
  <xdr:twoCellAnchor editAs="oneCell">
    <xdr:from>
      <xdr:col>33</xdr:col>
      <xdr:colOff>244929</xdr:colOff>
      <xdr:row>3</xdr:row>
      <xdr:rowOff>272144</xdr:rowOff>
    </xdr:from>
    <xdr:to>
      <xdr:col>41</xdr:col>
      <xdr:colOff>108858</xdr:colOff>
      <xdr:row>10</xdr:row>
      <xdr:rowOff>95251</xdr:rowOff>
    </xdr:to>
    <xdr:sp macro="" textlink="">
      <xdr:nvSpPr>
        <xdr:cNvPr id="14" name="線吹き出し 2 (枠付き) 5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0314215" y="966108"/>
          <a:ext cx="4435929" cy="1687286"/>
        </a:xfrm>
        <a:prstGeom prst="borderCallout2">
          <a:avLst>
            <a:gd name="adj1" fmla="val 26622"/>
            <a:gd name="adj2" fmla="val 823"/>
            <a:gd name="adj3" fmla="val 38062"/>
            <a:gd name="adj4" fmla="val -11665"/>
            <a:gd name="adj5" fmla="val 48567"/>
            <a:gd name="adj6" fmla="val -119366"/>
          </a:avLst>
        </a:prstGeom>
        <a:solidFill>
          <a:sysClr val="window" lastClr="FFFFFF"/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※ 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給与の算定期間を入力してください。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（例）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20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日締め当月末払いの場合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→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4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月支払給与の算定期間は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3/21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～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4/20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月末締め翌月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20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日払いの場合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→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4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月支払給与の算定期間は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3/1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～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3/31</a:t>
          </a:r>
        </a:p>
      </xdr:txBody>
    </xdr:sp>
    <xdr:clientData fPrintsWithSheet="0"/>
  </xdr:twoCellAnchor>
  <xdr:twoCellAnchor>
    <xdr:from>
      <xdr:col>33</xdr:col>
      <xdr:colOff>81642</xdr:colOff>
      <xdr:row>28</xdr:row>
      <xdr:rowOff>209033</xdr:rowOff>
    </xdr:from>
    <xdr:to>
      <xdr:col>33</xdr:col>
      <xdr:colOff>312964</xdr:colOff>
      <xdr:row>41</xdr:row>
      <xdr:rowOff>68036</xdr:rowOff>
    </xdr:to>
    <xdr:sp macro="" textlink="">
      <xdr:nvSpPr>
        <xdr:cNvPr id="7" name="左大かっこ 6">
          <a:extLst>
            <a:ext uri="{FF2B5EF4-FFF2-40B4-BE49-F238E27FC236}">
              <a16:creationId xmlns:a16="http://schemas.microsoft.com/office/drawing/2014/main" id="{A0ACC864-9728-4C63-98F0-B0B97D413A4C}"/>
            </a:ext>
          </a:extLst>
        </xdr:cNvPr>
        <xdr:cNvSpPr/>
      </xdr:nvSpPr>
      <xdr:spPr>
        <a:xfrm flipH="1">
          <a:off x="10111467" y="10819883"/>
          <a:ext cx="231322" cy="2954628"/>
        </a:xfrm>
        <a:prstGeom prst="leftBracket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33</xdr:col>
      <xdr:colOff>95250</xdr:colOff>
      <xdr:row>42</xdr:row>
      <xdr:rowOff>122463</xdr:rowOff>
    </xdr:from>
    <xdr:to>
      <xdr:col>33</xdr:col>
      <xdr:colOff>326572</xdr:colOff>
      <xdr:row>46</xdr:row>
      <xdr:rowOff>367393</xdr:rowOff>
    </xdr:to>
    <xdr:sp macro="" textlink="">
      <xdr:nvSpPr>
        <xdr:cNvPr id="9" name="左大かっこ 8">
          <a:extLst>
            <a:ext uri="{FF2B5EF4-FFF2-40B4-BE49-F238E27FC236}">
              <a16:creationId xmlns:a16="http://schemas.microsoft.com/office/drawing/2014/main" id="{AFAABB61-D1D5-4D4E-A7E9-1E4C720100DD}"/>
            </a:ext>
          </a:extLst>
        </xdr:cNvPr>
        <xdr:cNvSpPr/>
      </xdr:nvSpPr>
      <xdr:spPr>
        <a:xfrm flipH="1">
          <a:off x="10125075" y="13914663"/>
          <a:ext cx="231322" cy="987880"/>
        </a:xfrm>
        <a:prstGeom prst="leftBracket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oneCellAnchor>
    <xdr:from>
      <xdr:col>35</xdr:col>
      <xdr:colOff>204108</xdr:colOff>
      <xdr:row>33</xdr:row>
      <xdr:rowOff>27214</xdr:rowOff>
    </xdr:from>
    <xdr:ext cx="3214267" cy="759182"/>
    <xdr:sp macro="" textlink="">
      <xdr:nvSpPr>
        <xdr:cNvPr id="15" name="線吹き出し 2 (枠付き) 5">
          <a:extLst>
            <a:ext uri="{FF2B5EF4-FFF2-40B4-BE49-F238E27FC236}">
              <a16:creationId xmlns:a16="http://schemas.microsoft.com/office/drawing/2014/main" id="{4F935665-E2E3-493C-B600-A17176F5ABF7}"/>
            </a:ext>
          </a:extLst>
        </xdr:cNvPr>
        <xdr:cNvSpPr/>
      </xdr:nvSpPr>
      <xdr:spPr>
        <a:xfrm>
          <a:off x="10957833" y="11523889"/>
          <a:ext cx="3214267" cy="759182"/>
        </a:xfrm>
        <a:prstGeom prst="borderCallout2">
          <a:avLst>
            <a:gd name="adj1" fmla="val 56614"/>
            <a:gd name="adj2" fmla="val 315"/>
            <a:gd name="adj3" fmla="val 61649"/>
            <a:gd name="adj4" fmla="val -10113"/>
            <a:gd name="adj5" fmla="val 86531"/>
            <a:gd name="adj6" fmla="val -19711"/>
          </a:avLst>
        </a:prstGeom>
        <a:solidFill>
          <a:schemeClr val="bg1"/>
        </a:solidFill>
        <a:ln>
          <a:solidFill>
            <a:srgbClr val="FF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t">
          <a:spAutoFit/>
        </a:bodyPr>
        <a:lstStyle/>
        <a:p>
          <a:pPr marL="0" marR="0" lvl="0" indent="0" algn="l" defTabSz="914400" eaLnBrk="1" fontAlgn="auto" latinLnBrk="0" hangingPunct="1">
            <a:lnSpc>
              <a:spcPts val="2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経営体が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必ずチェックしてください。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2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チェック漏れがないかご確認ください。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 fPrintsWithSheet="0"/>
  </xdr:oneCellAnchor>
  <xdr:oneCellAnchor>
    <xdr:from>
      <xdr:col>35</xdr:col>
      <xdr:colOff>68036</xdr:colOff>
      <xdr:row>41</xdr:row>
      <xdr:rowOff>68036</xdr:rowOff>
    </xdr:from>
    <xdr:ext cx="4054929" cy="759182"/>
    <xdr:sp macro="" textlink="">
      <xdr:nvSpPr>
        <xdr:cNvPr id="20" name="線吹き出し 2 (枠付き) 5">
          <a:extLst>
            <a:ext uri="{FF2B5EF4-FFF2-40B4-BE49-F238E27FC236}">
              <a16:creationId xmlns:a16="http://schemas.microsoft.com/office/drawing/2014/main" id="{B81330B1-1774-40A7-A238-E7A20C58311F}"/>
            </a:ext>
          </a:extLst>
        </xdr:cNvPr>
        <xdr:cNvSpPr/>
      </xdr:nvSpPr>
      <xdr:spPr>
        <a:xfrm>
          <a:off x="10821761" y="13774511"/>
          <a:ext cx="4054929" cy="759182"/>
        </a:xfrm>
        <a:prstGeom prst="borderCallout2">
          <a:avLst>
            <a:gd name="adj1" fmla="val 56614"/>
            <a:gd name="adj2" fmla="val -67"/>
            <a:gd name="adj3" fmla="val 59857"/>
            <a:gd name="adj4" fmla="val -6422"/>
            <a:gd name="adj5" fmla="val 73984"/>
            <a:gd name="adj6" fmla="val -11503"/>
          </a:avLst>
        </a:prstGeom>
        <a:solidFill>
          <a:schemeClr val="bg1"/>
        </a:solidFill>
        <a:ln>
          <a:solidFill>
            <a:srgbClr val="FF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t">
          <a:spAutoFit/>
        </a:bodyPr>
        <a:lstStyle/>
        <a:p>
          <a:pPr marL="0" marR="0" lvl="0" indent="0" algn="l" defTabSz="914400" eaLnBrk="1" fontAlgn="auto" latinLnBrk="0" hangingPunct="1">
            <a:lnSpc>
              <a:spcPts val="2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法人等雇用就農者が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必ずチェックしてください。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2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チェック漏れがないかご確認ください。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 fPrintsWithSheet="0"/>
  </xdr:oneCellAnchor>
  <xdr:twoCellAnchor>
    <xdr:from>
      <xdr:col>3</xdr:col>
      <xdr:colOff>47624</xdr:colOff>
      <xdr:row>34</xdr:row>
      <xdr:rowOff>47621</xdr:rowOff>
    </xdr:from>
    <xdr:to>
      <xdr:col>32</xdr:col>
      <xdr:colOff>312964</xdr:colOff>
      <xdr:row>37</xdr:row>
      <xdr:rowOff>0</xdr:rowOff>
    </xdr:to>
    <xdr:sp macro="" textlink="">
      <xdr:nvSpPr>
        <xdr:cNvPr id="21" name="大かっこ 20">
          <a:extLst>
            <a:ext uri="{FF2B5EF4-FFF2-40B4-BE49-F238E27FC236}">
              <a16:creationId xmlns:a16="http://schemas.microsoft.com/office/drawing/2014/main" id="{546F8D8C-6147-4760-814B-A34162370387}"/>
            </a:ext>
          </a:extLst>
        </xdr:cNvPr>
        <xdr:cNvSpPr/>
      </xdr:nvSpPr>
      <xdr:spPr>
        <a:xfrm>
          <a:off x="850445" y="12008300"/>
          <a:ext cx="9164412" cy="959307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33</xdr:col>
      <xdr:colOff>272144</xdr:colOff>
      <xdr:row>12</xdr:row>
      <xdr:rowOff>299354</xdr:rowOff>
    </xdr:from>
    <xdr:to>
      <xdr:col>40</xdr:col>
      <xdr:colOff>679556</xdr:colOff>
      <xdr:row>15</xdr:row>
      <xdr:rowOff>68032</xdr:rowOff>
    </xdr:to>
    <xdr:sp macro="" textlink="">
      <xdr:nvSpPr>
        <xdr:cNvPr id="2" name="線吹き出し 2 (枠付き) 5">
          <a:extLst>
            <a:ext uri="{FF2B5EF4-FFF2-40B4-BE49-F238E27FC236}">
              <a16:creationId xmlns:a16="http://schemas.microsoft.com/office/drawing/2014/main" id="{EB16E000-1381-421F-9592-48A30F261886}"/>
            </a:ext>
          </a:extLst>
        </xdr:cNvPr>
        <xdr:cNvSpPr/>
      </xdr:nvSpPr>
      <xdr:spPr>
        <a:xfrm>
          <a:off x="10341430" y="3959675"/>
          <a:ext cx="4299055" cy="1156607"/>
        </a:xfrm>
        <a:prstGeom prst="borderCallout2">
          <a:avLst>
            <a:gd name="adj1" fmla="val 54041"/>
            <a:gd name="adj2" fmla="val 516"/>
            <a:gd name="adj3" fmla="val 81611"/>
            <a:gd name="adj4" fmla="val -7064"/>
            <a:gd name="adj5" fmla="val 111778"/>
            <a:gd name="adj6" fmla="val -28527"/>
          </a:avLst>
        </a:prstGeom>
        <a:solidFill>
          <a:schemeClr val="bg1"/>
        </a:solidFill>
        <a:ln>
          <a:solidFill>
            <a:srgbClr val="FF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※</a:t>
          </a:r>
          <a:r>
            <a:rPr kumimoji="1" lang="ja-JP" altLang="en-US" sz="16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年間</a:t>
          </a:r>
          <a:r>
            <a:rPr kumimoji="1" lang="en-US" altLang="ja-JP" sz="16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300</a:t>
          </a:r>
          <a:r>
            <a:rPr kumimoji="1" lang="ja-JP" altLang="en-US" sz="16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時間以上の研修をしてください。</a:t>
          </a:r>
          <a:endParaRPr kumimoji="1" lang="en-US" altLang="ja-JP" sz="16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  300</a:t>
          </a:r>
          <a:r>
            <a:rPr kumimoji="1" lang="ja-JP" altLang="en-US" sz="14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時間に満たない場合は助成できません。</a:t>
          </a:r>
          <a:endParaRPr kumimoji="1" lang="en-US" altLang="ja-JP" sz="1400" b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>
              <a:solidFill>
                <a:srgbClr val="00B0F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 </a:t>
          </a:r>
          <a:r>
            <a:rPr kumimoji="1" lang="ja-JP" altLang="en-US" sz="14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計算式：各月の研修期間の合計</a:t>
          </a:r>
          <a:endParaRPr kumimoji="1" lang="en-US" altLang="ja-JP" sz="1400" b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 fPrintsWithSheet="0"/>
  </xdr:twoCellAnchor>
  <xdr:twoCellAnchor editAs="oneCell">
    <xdr:from>
      <xdr:col>33</xdr:col>
      <xdr:colOff>272144</xdr:colOff>
      <xdr:row>1</xdr:row>
      <xdr:rowOff>272140</xdr:rowOff>
    </xdr:from>
    <xdr:to>
      <xdr:col>41</xdr:col>
      <xdr:colOff>108858</xdr:colOff>
      <xdr:row>2</xdr:row>
      <xdr:rowOff>285749</xdr:rowOff>
    </xdr:to>
    <xdr:sp macro="" textlink="">
      <xdr:nvSpPr>
        <xdr:cNvPr id="4" name="線吹き出し 2 (枠付き) 5">
          <a:extLst>
            <a:ext uri="{FF2B5EF4-FFF2-40B4-BE49-F238E27FC236}">
              <a16:creationId xmlns:a16="http://schemas.microsoft.com/office/drawing/2014/main" id="{B6AB47A4-8FD6-4D2C-B7D3-DFCEB84AA108}"/>
            </a:ext>
          </a:extLst>
        </xdr:cNvPr>
        <xdr:cNvSpPr/>
      </xdr:nvSpPr>
      <xdr:spPr>
        <a:xfrm>
          <a:off x="10736037" y="449033"/>
          <a:ext cx="4408714" cy="408216"/>
        </a:xfrm>
        <a:prstGeom prst="borderCallout2">
          <a:avLst>
            <a:gd name="adj1" fmla="val 36898"/>
            <a:gd name="adj2" fmla="val -616"/>
            <a:gd name="adj3" fmla="val 67112"/>
            <a:gd name="adj4" fmla="val -9509"/>
            <a:gd name="adj5" fmla="val 395469"/>
            <a:gd name="adj6" fmla="val -197219"/>
          </a:avLst>
        </a:prstGeom>
        <a:solidFill>
          <a:schemeClr val="bg1"/>
        </a:solidFill>
        <a:ln>
          <a:solidFill>
            <a:srgbClr val="FF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（例）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176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時間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30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分の場合「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176.5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」とご記入ください。</a:t>
          </a:r>
          <a:endParaRPr kumimoji="1" lang="en-US" altLang="ja-JP" sz="16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 fPrintsWithSheet="0"/>
  </xdr:twoCellAnchor>
  <xdr:twoCellAnchor editAs="oneCell">
    <xdr:from>
      <xdr:col>33</xdr:col>
      <xdr:colOff>285751</xdr:colOff>
      <xdr:row>16</xdr:row>
      <xdr:rowOff>136074</xdr:rowOff>
    </xdr:from>
    <xdr:to>
      <xdr:col>41</xdr:col>
      <xdr:colOff>12806</xdr:colOff>
      <xdr:row>19</xdr:row>
      <xdr:rowOff>88849</xdr:rowOff>
    </xdr:to>
    <xdr:sp macro="" textlink="">
      <xdr:nvSpPr>
        <xdr:cNvPr id="5" name="線吹き出し 2 (枠付き) 5">
          <a:extLst>
            <a:ext uri="{FF2B5EF4-FFF2-40B4-BE49-F238E27FC236}">
              <a16:creationId xmlns:a16="http://schemas.microsoft.com/office/drawing/2014/main" id="{B71066D6-FD66-4017-B1EF-E8823046A21F}"/>
            </a:ext>
          </a:extLst>
        </xdr:cNvPr>
        <xdr:cNvSpPr/>
      </xdr:nvSpPr>
      <xdr:spPr>
        <a:xfrm>
          <a:off x="10749644" y="5361217"/>
          <a:ext cx="4299055" cy="1068561"/>
        </a:xfrm>
        <a:prstGeom prst="borderCallout2">
          <a:avLst>
            <a:gd name="adj1" fmla="val 36898"/>
            <a:gd name="adj2" fmla="val -616"/>
            <a:gd name="adj3" fmla="val 81611"/>
            <a:gd name="adj4" fmla="val -7064"/>
            <a:gd name="adj5" fmla="val 18297"/>
            <a:gd name="adj6" fmla="val -203969"/>
          </a:avLst>
        </a:prstGeom>
        <a:solidFill>
          <a:schemeClr val="bg1"/>
        </a:solidFill>
        <a:ln>
          <a:solidFill>
            <a:srgbClr val="FF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※</a:t>
          </a:r>
          <a:r>
            <a:rPr kumimoji="1" lang="ja-JP" altLang="en-US" sz="16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原則、年間平均</a:t>
          </a:r>
          <a:r>
            <a:rPr kumimoji="1" lang="en-US" altLang="ja-JP" sz="16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35</a:t>
          </a:r>
          <a:r>
            <a:rPr kumimoji="1" lang="ja-JP" altLang="en-US" sz="16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時間</a:t>
          </a:r>
          <a:r>
            <a:rPr kumimoji="1" lang="en-US" altLang="ja-JP" sz="16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/</a:t>
          </a:r>
          <a:r>
            <a:rPr kumimoji="1" lang="ja-JP" altLang="en-US" sz="16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週以上で</a:t>
          </a:r>
          <a:endParaRPr kumimoji="1" lang="en-US" altLang="ja-JP" sz="16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助成となります。</a:t>
          </a:r>
          <a:endParaRPr kumimoji="1" lang="en-US" altLang="ja-JP" sz="16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 計算式：（就業時間の合計）</a:t>
          </a:r>
          <a:r>
            <a:rPr kumimoji="1" lang="en-US" altLang="ja-JP" sz="14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÷</a:t>
          </a:r>
          <a:r>
            <a:rPr kumimoji="1" lang="ja-JP" altLang="en-US" sz="14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申請月数</a:t>
          </a:r>
          <a:r>
            <a:rPr kumimoji="1" lang="en-US" altLang="ja-JP" sz="14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÷</a:t>
          </a:r>
          <a:r>
            <a:rPr kumimoji="1" lang="ja-JP" altLang="en-US" sz="14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４</a:t>
          </a:r>
          <a:endParaRPr kumimoji="1" lang="en-US" altLang="ja-JP" sz="1400" b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>
          <a:solidFill>
            <a:schemeClr val="tx1"/>
          </a:solidFill>
        </a:ln>
      </a:spPr>
      <a:bodyPr vertOverflow="clip" rtlCol="0" anchor="t"/>
      <a:lstStyle>
        <a:defPPr>
          <a:defRPr kumimoji="1" sz="1100">
            <a:solidFill>
              <a:sysClr val="windowText" lastClr="000000"/>
            </a:solidFill>
            <a:latin typeface="+mn-lt"/>
            <a:ea typeface="+mn-ea"/>
            <a:cs typeface="+mn-cs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8B0FF-3929-4AA5-9F3D-B888A15B2248}">
  <sheetPr>
    <tabColor rgb="FFE1E1FF"/>
    <pageSetUpPr fitToPage="1"/>
  </sheetPr>
  <dimension ref="A1:AT49"/>
  <sheetViews>
    <sheetView showGridLines="0" tabSelected="1" view="pageBreakPreview" topLeftCell="A3" zoomScale="70" zoomScaleNormal="70" zoomScaleSheetLayoutView="70" workbookViewId="0">
      <selection activeCell="M4" sqref="M4"/>
    </sheetView>
  </sheetViews>
  <sheetFormatPr baseColWidth="10" defaultColWidth="17.1640625" defaultRowHeight="14"/>
  <cols>
    <col min="1" max="1" width="3.6640625" customWidth="1"/>
    <col min="2" max="2" width="4.5" style="95" customWidth="1"/>
    <col min="3" max="3" width="7.33203125" customWidth="1"/>
    <col min="4" max="4" width="7.1640625" customWidth="1"/>
    <col min="5" max="5" width="15.5" customWidth="1"/>
    <col min="6" max="6" width="4.1640625" customWidth="1"/>
    <col min="7" max="7" width="6.1640625" customWidth="1"/>
    <col min="8" max="8" width="11.6640625" customWidth="1"/>
    <col min="9" max="9" width="7.83203125" customWidth="1"/>
    <col min="10" max="10" width="7.33203125" customWidth="1"/>
    <col min="11" max="12" width="3.6640625" customWidth="1"/>
    <col min="13" max="13" width="5.1640625" customWidth="1"/>
    <col min="14" max="16" width="3.6640625" customWidth="1"/>
    <col min="17" max="17" width="10.6640625" hidden="1" customWidth="1"/>
    <col min="18" max="22" width="10.6640625" customWidth="1"/>
    <col min="23" max="23" width="12.1640625" customWidth="1"/>
    <col min="25" max="25" width="7.5" bestFit="1" customWidth="1"/>
    <col min="28" max="30" width="17.1640625" hidden="1" customWidth="1"/>
    <col min="31" max="32" width="7.33203125" hidden="1" customWidth="1"/>
    <col min="33" max="33" width="11.6640625" hidden="1" customWidth="1"/>
    <col min="34" max="34" width="12.1640625" hidden="1" customWidth="1"/>
    <col min="35" max="35" width="7.33203125" hidden="1" customWidth="1"/>
    <col min="36" max="37" width="17.1640625" customWidth="1"/>
  </cols>
  <sheetData>
    <row r="1" spans="1:46" ht="14.25" customHeight="1" thickTop="1" thickBot="1">
      <c r="B1" s="167"/>
      <c r="C1" s="167"/>
      <c r="D1" s="167"/>
      <c r="E1" s="28"/>
      <c r="S1" s="29"/>
      <c r="AF1" s="30" t="s">
        <v>31</v>
      </c>
      <c r="AG1" s="31"/>
      <c r="AH1" s="32"/>
      <c r="AI1" s="33"/>
      <c r="AT1" s="29"/>
    </row>
    <row r="2" spans="1:46" ht="47.25" customHeight="1" thickTop="1" thickBot="1">
      <c r="B2" s="118"/>
      <c r="C2" s="118"/>
      <c r="D2" s="118"/>
      <c r="E2" s="34"/>
      <c r="M2" s="123"/>
      <c r="N2" s="123"/>
      <c r="O2" s="123"/>
      <c r="S2" s="29"/>
      <c r="AF2" s="168" t="s">
        <v>73</v>
      </c>
      <c r="AG2" s="169"/>
      <c r="AH2" s="170"/>
      <c r="AI2" s="35" t="s">
        <v>72</v>
      </c>
      <c r="AT2" s="29"/>
    </row>
    <row r="3" spans="1:46" ht="5.25" customHeight="1" thickTop="1">
      <c r="B3" s="118"/>
      <c r="C3" s="118"/>
      <c r="D3" s="118"/>
      <c r="E3" s="34"/>
      <c r="S3" s="29"/>
      <c r="AF3" s="157"/>
      <c r="AG3" s="158"/>
      <c r="AH3" s="158"/>
      <c r="AI3" s="159"/>
      <c r="AT3" s="29"/>
    </row>
    <row r="4" spans="1:46" ht="28.5" customHeight="1">
      <c r="A4" s="36" t="s">
        <v>52</v>
      </c>
      <c r="B4" s="4"/>
      <c r="C4" s="36"/>
      <c r="D4" s="4"/>
      <c r="E4" s="4"/>
      <c r="F4" s="4"/>
      <c r="G4" s="4"/>
      <c r="H4" s="4"/>
      <c r="J4" s="4"/>
      <c r="K4" s="4"/>
      <c r="L4" s="37" t="str">
        <f>AF2</f>
        <v>〈令和４年度第２回〉</v>
      </c>
      <c r="M4" s="160"/>
      <c r="N4" t="s">
        <v>74</v>
      </c>
      <c r="Q4" s="38" t="b">
        <v>0</v>
      </c>
      <c r="R4" s="39"/>
      <c r="AE4" s="40"/>
      <c r="AG4" s="41"/>
      <c r="AH4" s="42"/>
    </row>
    <row r="5" spans="1:46" ht="29.25" customHeight="1">
      <c r="A5" s="4"/>
      <c r="B5" s="43"/>
      <c r="D5" s="44"/>
      <c r="E5" s="44"/>
      <c r="F5" s="44"/>
      <c r="G5" s="44"/>
      <c r="H5" s="4"/>
      <c r="I5" s="45" t="s">
        <v>53</v>
      </c>
      <c r="J5" s="122"/>
      <c r="K5" s="46" t="s">
        <v>32</v>
      </c>
      <c r="L5" s="47"/>
      <c r="M5" s="47"/>
      <c r="N5" s="47"/>
      <c r="O5" s="4"/>
      <c r="P5" s="44"/>
      <c r="AE5" s="40"/>
      <c r="AF5" s="48"/>
      <c r="AG5" s="49" t="s">
        <v>33</v>
      </c>
      <c r="AH5" s="50" t="str">
        <f>DBCS(CONCATENATE("〈令和",LEFT(AI2,LEN(AI2)-2),"年度第",RIGHT(AI2,1),"回〉"))</f>
        <v>〈令和４年度第２回〉</v>
      </c>
      <c r="AI5" s="51"/>
    </row>
    <row r="6" spans="1:46" ht="21.75" customHeight="1">
      <c r="A6" s="4"/>
      <c r="B6" s="52"/>
      <c r="C6" s="5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AE6" s="40"/>
      <c r="AF6" s="54"/>
      <c r="AG6" s="55" t="s">
        <v>34</v>
      </c>
      <c r="AH6" s="56" t="str">
        <f>CONCATENATE(LEFT(AH5,LEN(AH5)-1)," 新法人設立支援タイプ〉")</f>
        <v>〈令和４年度第２回 新法人設立支援タイプ〉</v>
      </c>
      <c r="AI6" s="57"/>
    </row>
    <row r="7" spans="1:46" ht="24.75" customHeight="1">
      <c r="A7" s="4"/>
      <c r="B7" s="43"/>
      <c r="C7" s="4"/>
      <c r="D7" s="4"/>
      <c r="E7" s="4"/>
      <c r="F7" s="4"/>
      <c r="G7" s="4"/>
      <c r="H7" s="4"/>
      <c r="I7" s="4"/>
      <c r="J7" s="171"/>
      <c r="K7" s="171"/>
      <c r="L7" s="60" t="s">
        <v>36</v>
      </c>
      <c r="M7" s="155"/>
      <c r="N7" s="60" t="s">
        <v>11</v>
      </c>
      <c r="O7" s="155"/>
      <c r="P7" s="60" t="s">
        <v>0</v>
      </c>
      <c r="AF7" s="172"/>
      <c r="AG7" s="172"/>
      <c r="AH7" s="172"/>
      <c r="AI7" s="172"/>
      <c r="AJ7" s="172"/>
      <c r="AK7" s="59"/>
    </row>
    <row r="8" spans="1:46" ht="21" customHeight="1" thickBot="1">
      <c r="A8" s="4"/>
      <c r="B8" s="36" t="s">
        <v>37</v>
      </c>
      <c r="C8" s="62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AF8" s="172"/>
      <c r="AG8" s="172"/>
      <c r="AH8" s="172"/>
      <c r="AI8" s="172"/>
      <c r="AJ8" s="172"/>
      <c r="AK8" s="61"/>
    </row>
    <row r="9" spans="1:46" ht="21" customHeight="1" thickBot="1">
      <c r="A9" s="4"/>
      <c r="B9" s="36"/>
      <c r="C9" s="62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X9" s="63" t="s">
        <v>38</v>
      </c>
      <c r="Y9" s="64" t="s">
        <v>39</v>
      </c>
      <c r="Z9" s="64" t="s">
        <v>40</v>
      </c>
      <c r="AA9" s="105" t="s">
        <v>41</v>
      </c>
      <c r="AF9" s="172"/>
      <c r="AG9" s="172"/>
      <c r="AH9" s="172"/>
      <c r="AI9" s="172"/>
      <c r="AJ9" s="172"/>
      <c r="AK9" s="61"/>
    </row>
    <row r="10" spans="1:46" ht="18">
      <c r="A10" s="4"/>
      <c r="B10" s="36"/>
      <c r="C10" s="62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X10" s="111">
        <f t="shared" ref="X10" si="0">IF(WEEKDAY(EOMONTH(AA10,1),2)=7,EOMONTH(AA10,1)-2,IF(WEEKDAY(EOMONTH(AA10,1),2)=6,EOMONTH(AA10,1)-1,EOMONTH(AA10,1)))-AG13</f>
        <v>45044</v>
      </c>
      <c r="Y10" s="70">
        <f>AF13</f>
        <v>1</v>
      </c>
      <c r="Z10" s="114">
        <v>44835</v>
      </c>
      <c r="AA10" s="102">
        <f t="shared" ref="AA10:AA17" si="1">EOMONTH(Z10,AE13-1)</f>
        <v>45016</v>
      </c>
      <c r="AF10" s="172"/>
      <c r="AG10" s="172"/>
      <c r="AH10" s="172"/>
      <c r="AI10" s="172"/>
      <c r="AJ10" s="172"/>
      <c r="AK10" s="58"/>
    </row>
    <row r="11" spans="1:46" ht="30" customHeight="1">
      <c r="A11" s="4"/>
      <c r="B11" s="43"/>
      <c r="C11" s="4"/>
      <c r="D11" s="4"/>
      <c r="E11" s="1"/>
      <c r="F11" s="68" t="s">
        <v>54</v>
      </c>
      <c r="G11" s="173"/>
      <c r="H11" s="173"/>
      <c r="I11" s="173"/>
      <c r="J11" s="173"/>
      <c r="K11" s="173"/>
      <c r="L11" s="173"/>
      <c r="M11" s="173"/>
      <c r="N11" s="173"/>
      <c r="O11" s="173"/>
      <c r="P11" s="69"/>
      <c r="W11" s="65"/>
      <c r="X11" s="112">
        <f t="shared" ref="X11:X17" si="2">IF(WEEKDAY(EOMONTH(AA11,1),2)=7,EOMONTH(AA11,1)-2,IF(WEEKDAY(EOMONTH(AA11,1),2)=6,EOMONTH(AA11,1)-1,EOMONTH(AA11,1)))-AG14</f>
        <v>45230</v>
      </c>
      <c r="Y11" s="75">
        <f>AF13+1</f>
        <v>2</v>
      </c>
      <c r="Z11" s="76">
        <f t="shared" ref="Z11:Z17" si="3">AA10+1</f>
        <v>45017</v>
      </c>
      <c r="AA11" s="103">
        <f t="shared" si="1"/>
        <v>45199</v>
      </c>
      <c r="AB11" s="65"/>
      <c r="AC11" s="65"/>
      <c r="AD11" s="65"/>
      <c r="AH11" s="67">
        <f>MONTH(Z10)</f>
        <v>10</v>
      </c>
      <c r="AJ11" s="58"/>
    </row>
    <row r="12" spans="1:46" ht="29.25" customHeight="1">
      <c r="A12" s="4"/>
      <c r="B12" s="36"/>
      <c r="C12" s="62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74"/>
      <c r="W12" s="88"/>
      <c r="X12" s="112">
        <f t="shared" si="2"/>
        <v>45412</v>
      </c>
      <c r="Y12" s="75">
        <f>AF14+1</f>
        <v>3</v>
      </c>
      <c r="Z12" s="76">
        <f t="shared" si="3"/>
        <v>45200</v>
      </c>
      <c r="AA12" s="103">
        <f t="shared" si="1"/>
        <v>45382</v>
      </c>
      <c r="AB12" s="88"/>
      <c r="AC12" s="88"/>
      <c r="AD12" s="88"/>
      <c r="AE12" s="66" t="s">
        <v>42</v>
      </c>
      <c r="AF12" s="58"/>
      <c r="AG12" s="58"/>
      <c r="AI12" s="58"/>
    </row>
    <row r="13" spans="1:46" ht="30" customHeight="1">
      <c r="A13" s="4"/>
      <c r="B13" s="166" t="s">
        <v>60</v>
      </c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78"/>
      <c r="W13" s="88"/>
      <c r="X13" s="112">
        <f t="shared" si="2"/>
        <v>45596</v>
      </c>
      <c r="Y13" s="75">
        <f>AF15+1</f>
        <v>4</v>
      </c>
      <c r="Z13" s="76">
        <f t="shared" si="3"/>
        <v>45383</v>
      </c>
      <c r="AA13" s="103">
        <f t="shared" si="1"/>
        <v>45565</v>
      </c>
      <c r="AB13" s="88"/>
      <c r="AC13" s="88"/>
      <c r="AD13" s="88"/>
      <c r="AE13" s="71">
        <v>6</v>
      </c>
      <c r="AF13" s="72">
        <v>1</v>
      </c>
      <c r="AG13" s="73">
        <f t="shared" ref="AG13:AG18" si="4">IF(AND(OR(YEAR(AA10)=2022,YEAR(AA10)=2023),MONTH(EOMONTH(AA10,1))=12),2,IF(MONTH(EOMONTH(AA10,1))=12,3,IF(AND(YEAR(AA10)=2022,MONTH(EOMONTH(AA10,1))=4),1,0)))</f>
        <v>0</v>
      </c>
      <c r="AI13" s="58"/>
    </row>
    <row r="14" spans="1:46" ht="29.25" customHeight="1" thickBot="1">
      <c r="A14" s="4"/>
      <c r="B14" s="81"/>
      <c r="C14" s="82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79"/>
      <c r="W14" s="88"/>
      <c r="X14" s="112">
        <f t="shared" si="2"/>
        <v>45777</v>
      </c>
      <c r="Y14" s="75">
        <f>AF16+1</f>
        <v>5</v>
      </c>
      <c r="Z14" s="76">
        <f t="shared" si="3"/>
        <v>45566</v>
      </c>
      <c r="AA14" s="103">
        <f t="shared" si="1"/>
        <v>45747</v>
      </c>
      <c r="AB14" s="88"/>
      <c r="AC14" s="88"/>
      <c r="AD14" s="88"/>
      <c r="AE14" s="71">
        <v>6</v>
      </c>
      <c r="AF14" s="77">
        <v>2</v>
      </c>
      <c r="AG14" s="73">
        <f t="shared" si="4"/>
        <v>0</v>
      </c>
      <c r="AI14" s="58"/>
    </row>
    <row r="15" spans="1:46" ht="30" customHeight="1">
      <c r="A15" s="80"/>
      <c r="B15" s="174" t="s">
        <v>55</v>
      </c>
      <c r="C15" s="175"/>
      <c r="D15" s="175"/>
      <c r="E15" s="176"/>
      <c r="F15" s="177"/>
      <c r="G15" s="178"/>
      <c r="H15" s="178"/>
      <c r="I15" s="178"/>
      <c r="J15" s="178"/>
      <c r="K15" s="178"/>
      <c r="L15" s="178"/>
      <c r="M15" s="178"/>
      <c r="N15" s="178"/>
      <c r="O15" s="179"/>
      <c r="P15" s="4"/>
      <c r="W15" s="88"/>
      <c r="X15" s="112">
        <f t="shared" si="2"/>
        <v>45961</v>
      </c>
      <c r="Y15" s="75">
        <f>Y14+1</f>
        <v>6</v>
      </c>
      <c r="Z15" s="76">
        <f t="shared" si="3"/>
        <v>45748</v>
      </c>
      <c r="AA15" s="103">
        <f t="shared" si="1"/>
        <v>45930</v>
      </c>
      <c r="AB15" s="88"/>
      <c r="AC15" s="88"/>
      <c r="AD15" s="88"/>
      <c r="AE15" s="71">
        <v>6</v>
      </c>
      <c r="AF15" s="77">
        <v>3</v>
      </c>
      <c r="AG15" s="73">
        <f t="shared" si="4"/>
        <v>0</v>
      </c>
      <c r="AI15" s="58"/>
    </row>
    <row r="16" spans="1:46" ht="30" customHeight="1">
      <c r="A16" s="4"/>
      <c r="B16" s="180" t="s">
        <v>57</v>
      </c>
      <c r="C16" s="181"/>
      <c r="D16" s="181"/>
      <c r="E16" s="182"/>
      <c r="F16" s="183">
        <v>44835</v>
      </c>
      <c r="G16" s="184"/>
      <c r="H16" s="184"/>
      <c r="I16" s="135" t="s">
        <v>9</v>
      </c>
      <c r="J16" s="120">
        <v>2026</v>
      </c>
      <c r="K16" s="163" t="s">
        <v>36</v>
      </c>
      <c r="L16" s="120">
        <v>9</v>
      </c>
      <c r="M16" s="163" t="s">
        <v>10</v>
      </c>
      <c r="N16" s="120">
        <v>30</v>
      </c>
      <c r="O16" s="164" t="s">
        <v>0</v>
      </c>
      <c r="P16" s="4"/>
      <c r="W16" s="100"/>
      <c r="X16" s="112">
        <f t="shared" si="2"/>
        <v>46142</v>
      </c>
      <c r="Y16" s="99">
        <f>Y15+1</f>
        <v>7</v>
      </c>
      <c r="Z16" s="76">
        <f t="shared" si="3"/>
        <v>45931</v>
      </c>
      <c r="AA16" s="103">
        <f t="shared" si="1"/>
        <v>46112</v>
      </c>
      <c r="AC16" s="100"/>
      <c r="AD16" s="100"/>
      <c r="AE16" s="71">
        <v>6</v>
      </c>
      <c r="AF16" s="77">
        <v>4</v>
      </c>
      <c r="AG16" s="73">
        <f t="shared" si="4"/>
        <v>0</v>
      </c>
      <c r="AI16" s="58"/>
    </row>
    <row r="17" spans="1:39" ht="30" customHeight="1" thickBot="1">
      <c r="A17" s="4"/>
      <c r="B17" s="185" t="s">
        <v>56</v>
      </c>
      <c r="C17" s="186"/>
      <c r="D17" s="186"/>
      <c r="E17" s="186"/>
      <c r="F17" s="190" t="str">
        <f>IF(J5="","",INDEX($Z$10:$Z$18,MATCH($J$5,$Y$10:$Y$18,0)))</f>
        <v/>
      </c>
      <c r="G17" s="191"/>
      <c r="H17" s="192"/>
      <c r="I17" s="136" t="s">
        <v>9</v>
      </c>
      <c r="J17" s="193" t="str">
        <f>IF(J5="","",INDEX($AA$10:$AA$18,MATCH($J$5,$Y$10:$Y$18,0)))</f>
        <v/>
      </c>
      <c r="K17" s="193"/>
      <c r="L17" s="193"/>
      <c r="M17" s="193"/>
      <c r="N17" s="193"/>
      <c r="O17" s="194"/>
      <c r="P17" s="81"/>
      <c r="W17" s="101"/>
      <c r="X17" s="113">
        <f t="shared" si="2"/>
        <v>46325</v>
      </c>
      <c r="Y17" s="83">
        <f>Y16+1</f>
        <v>8</v>
      </c>
      <c r="Z17" s="84">
        <f t="shared" si="3"/>
        <v>46113</v>
      </c>
      <c r="AA17" s="104">
        <f t="shared" si="1"/>
        <v>46295</v>
      </c>
      <c r="AC17" s="101"/>
      <c r="AD17" s="101"/>
      <c r="AE17" s="71">
        <v>6</v>
      </c>
      <c r="AF17" s="77">
        <v>5</v>
      </c>
      <c r="AG17" s="73">
        <f t="shared" si="4"/>
        <v>0</v>
      </c>
    </row>
    <row r="18" spans="1:39" ht="27.75" customHeight="1">
      <c r="A18" s="52"/>
      <c r="B18" s="187"/>
      <c r="C18" s="188"/>
      <c r="D18" s="188"/>
      <c r="E18" s="189"/>
      <c r="F18" s="137"/>
      <c r="G18" s="138"/>
      <c r="H18" s="138" t="s">
        <v>35</v>
      </c>
      <c r="I18" s="121"/>
      <c r="J18" s="139" t="s">
        <v>59</v>
      </c>
      <c r="K18" s="140"/>
      <c r="L18" s="140"/>
      <c r="M18" s="140"/>
      <c r="N18" s="140"/>
      <c r="O18" s="141"/>
      <c r="P18" s="4"/>
      <c r="AE18" s="71">
        <v>6</v>
      </c>
      <c r="AF18" s="77">
        <v>6</v>
      </c>
      <c r="AG18" s="73">
        <f t="shared" si="4"/>
        <v>0</v>
      </c>
    </row>
    <row r="19" spans="1:39" ht="30" customHeight="1" thickBot="1">
      <c r="A19" s="1"/>
      <c r="B19" s="195" t="s">
        <v>58</v>
      </c>
      <c r="C19" s="196"/>
      <c r="D19" s="196"/>
      <c r="E19" s="197"/>
      <c r="F19" s="198">
        <f>J19*I18</f>
        <v>0</v>
      </c>
      <c r="G19" s="199"/>
      <c r="H19" s="199"/>
      <c r="I19" s="142" t="s">
        <v>68</v>
      </c>
      <c r="J19" s="143" t="str">
        <f>IF(様式第10号!$M$4="✔"," 62,500"," 50,000")</f>
        <v xml:space="preserve"> 50,000</v>
      </c>
      <c r="K19" s="144"/>
      <c r="L19" s="145"/>
      <c r="M19" s="146" t="s">
        <v>64</v>
      </c>
      <c r="N19" s="144"/>
      <c r="O19" s="147"/>
      <c r="P19" s="4"/>
      <c r="AE19" s="71">
        <v>6</v>
      </c>
      <c r="AF19" s="77">
        <v>7</v>
      </c>
      <c r="AG19" s="73">
        <f>IF(AND(OR(YEAR(AA18)=2022,YEAR(AA18)=2023),MONTH(EOMONTH(AA18,1))=12),2,IF(MONTH(EOMONTH(AA18,1))=12,3,IF(AND(YEAR(AA18)=2022,MONTH(EOMONTH(AA18,1))=4),1,0)))</f>
        <v>0</v>
      </c>
    </row>
    <row r="20" spans="1:39" ht="26.25" customHeight="1">
      <c r="A20" s="4"/>
      <c r="B20" s="4"/>
      <c r="C20" s="86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AE20" s="71">
        <v>6</v>
      </c>
      <c r="AF20" s="77">
        <v>8</v>
      </c>
    </row>
    <row r="21" spans="1:39" ht="21" customHeight="1">
      <c r="A21" s="4"/>
      <c r="B21" s="69"/>
      <c r="C21" s="89"/>
      <c r="D21" s="89"/>
      <c r="E21" s="90"/>
      <c r="F21" s="90"/>
      <c r="G21" s="79"/>
      <c r="H21" s="79"/>
      <c r="I21" s="79"/>
      <c r="J21" s="79"/>
      <c r="K21" s="79"/>
      <c r="L21" s="79"/>
      <c r="M21" s="79"/>
      <c r="N21" s="79"/>
      <c r="O21" s="79"/>
      <c r="P21" s="4"/>
      <c r="AE21" s="71"/>
      <c r="AF21" s="77">
        <v>9</v>
      </c>
      <c r="AH21" s="85" t="s">
        <v>43</v>
      </c>
    </row>
    <row r="22" spans="1:39" s="2" customFormat="1" ht="24" customHeight="1">
      <c r="A22" s="4"/>
      <c r="B22" s="106" t="s">
        <v>61</v>
      </c>
      <c r="C22" s="106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 s="85" t="s">
        <v>44</v>
      </c>
      <c r="AI22"/>
      <c r="AJ22"/>
      <c r="AK22"/>
      <c r="AL22"/>
      <c r="AM22"/>
    </row>
    <row r="23" spans="1:39" ht="18" customHeight="1">
      <c r="A23" s="4"/>
      <c r="B23" s="200" t="s">
        <v>70</v>
      </c>
      <c r="C23" s="200"/>
      <c r="D23" s="201"/>
      <c r="E23" s="202" t="str">
        <f>PHONETIC(E24)</f>
        <v/>
      </c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4"/>
      <c r="AH23" s="85" t="s">
        <v>45</v>
      </c>
    </row>
    <row r="24" spans="1:39" ht="44.25" customHeight="1">
      <c r="A24" s="4"/>
      <c r="B24" s="203" t="s">
        <v>46</v>
      </c>
      <c r="C24" s="203"/>
      <c r="D24" s="204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4"/>
      <c r="Q24" s="2"/>
      <c r="R24" s="2"/>
      <c r="AH24" s="87" t="s">
        <v>31</v>
      </c>
    </row>
    <row r="25" spans="1:39" ht="18" customHeight="1">
      <c r="A25" s="4"/>
      <c r="B25" s="208" t="s">
        <v>47</v>
      </c>
      <c r="C25" s="208"/>
      <c r="D25" s="209"/>
      <c r="E25" s="210"/>
      <c r="F25" s="211" t="s">
        <v>70</v>
      </c>
      <c r="G25" s="211"/>
      <c r="H25" s="211"/>
      <c r="I25" s="202" t="str">
        <f>PHONETIC(I26)</f>
        <v/>
      </c>
      <c r="J25" s="202"/>
      <c r="K25" s="202"/>
      <c r="L25" s="202"/>
      <c r="M25" s="202"/>
      <c r="N25" s="202"/>
      <c r="O25" s="202"/>
      <c r="P25" s="4"/>
      <c r="AE25" s="126" t="s">
        <v>65</v>
      </c>
      <c r="AF25" s="127"/>
      <c r="AG25" s="128" t="s">
        <v>66</v>
      </c>
      <c r="AH25" s="128" t="s">
        <v>67</v>
      </c>
    </row>
    <row r="26" spans="1:39" ht="44" customHeight="1">
      <c r="A26" s="4"/>
      <c r="B26" s="208"/>
      <c r="C26" s="208"/>
      <c r="D26" s="209"/>
      <c r="E26" s="210"/>
      <c r="F26" s="208" t="s">
        <v>48</v>
      </c>
      <c r="G26" s="208"/>
      <c r="H26" s="208"/>
      <c r="I26" s="205"/>
      <c r="J26" s="205"/>
      <c r="K26" s="205"/>
      <c r="L26" s="205"/>
      <c r="M26" s="205"/>
      <c r="N26" s="205"/>
      <c r="O26" s="205"/>
      <c r="P26" s="4"/>
      <c r="AE26" s="129" t="str">
        <f>IF(様式第10号!$J$5="","",様式第10号!$J$5)</f>
        <v/>
      </c>
      <c r="AF26" s="130" t="str">
        <f>IF(様式第10号!$J$5="","","1ヶ月目")</f>
        <v/>
      </c>
      <c r="AG26" s="131" t="str">
        <f>IF($J$5="","",VLOOKUP($AE$26,様式第10号!$Y$10:$AA$18,2,0))</f>
        <v/>
      </c>
      <c r="AH26" s="131" t="str">
        <f>IF(AG26="","",EOMONTH(AG26,0))</f>
        <v/>
      </c>
    </row>
    <row r="27" spans="1:39" ht="44" customHeight="1">
      <c r="A27" s="4"/>
      <c r="B27" s="215" t="s">
        <v>49</v>
      </c>
      <c r="C27" s="215"/>
      <c r="D27" s="215"/>
      <c r="E27" s="119"/>
      <c r="F27" s="208" t="s">
        <v>50</v>
      </c>
      <c r="G27" s="208"/>
      <c r="H27" s="208"/>
      <c r="I27" s="210"/>
      <c r="J27" s="210"/>
      <c r="K27" s="210"/>
      <c r="L27" s="210"/>
      <c r="M27" s="210"/>
      <c r="N27" s="210"/>
      <c r="O27" s="210"/>
      <c r="P27" s="4"/>
      <c r="S27" s="206"/>
      <c r="T27" s="207"/>
      <c r="U27" s="207"/>
      <c r="V27" s="207"/>
      <c r="W27" s="207"/>
      <c r="X27" s="117"/>
      <c r="Y27" s="117"/>
      <c r="Z27" s="117"/>
      <c r="AA27" s="117"/>
      <c r="AB27" s="117"/>
      <c r="AC27" s="117"/>
      <c r="AD27" s="117"/>
      <c r="AE27" s="132"/>
      <c r="AF27" s="130" t="str">
        <f>IF(様式第10号!$J$5="","","2ヶ月目")</f>
        <v/>
      </c>
      <c r="AG27" s="131" t="str">
        <f>IF(AH26="","",IF(AH26=VLOOKUP($AE$26,$Y$10:$AA$18,3,0),"",AH26+1))</f>
        <v/>
      </c>
      <c r="AH27" s="131" t="str">
        <f>IF(AG27="","",EOMONTH(AG27,0))</f>
        <v/>
      </c>
    </row>
    <row r="28" spans="1:39" ht="18" customHeight="1">
      <c r="A28" s="4"/>
      <c r="B28" s="200" t="s">
        <v>70</v>
      </c>
      <c r="C28" s="200"/>
      <c r="D28" s="200"/>
      <c r="E28" s="202" t="str">
        <f>PHONETIC(E29)</f>
        <v/>
      </c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4"/>
      <c r="S28" s="108"/>
      <c r="T28" s="108"/>
      <c r="U28" s="108"/>
      <c r="V28" s="108"/>
      <c r="W28" s="109"/>
      <c r="X28" s="109"/>
      <c r="Y28" s="109"/>
      <c r="Z28" s="109"/>
      <c r="AA28" s="109"/>
      <c r="AB28" s="109"/>
      <c r="AC28" s="109"/>
      <c r="AD28" s="109"/>
      <c r="AE28" s="132"/>
      <c r="AF28" s="130" t="str">
        <f>IF(様式第10号!$J$5="","","3ヶ月目")</f>
        <v/>
      </c>
      <c r="AG28" s="131" t="str">
        <f>IF(AH27="","",IF(AH27=VLOOKUP($AE$26,$Y$10:$AA$18,3,0),"",AH27+1))</f>
        <v/>
      </c>
      <c r="AH28" s="131" t="str">
        <f>IF(AG28="","",EOMONTH(AG28,0))</f>
        <v/>
      </c>
    </row>
    <row r="29" spans="1:39" ht="44" customHeight="1">
      <c r="A29" s="4"/>
      <c r="B29" s="212" t="s">
        <v>51</v>
      </c>
      <c r="C29" s="212"/>
      <c r="D29" s="212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4"/>
      <c r="S29" s="110"/>
      <c r="T29" s="92"/>
      <c r="U29" s="107"/>
      <c r="V29" s="107"/>
      <c r="W29" s="94"/>
      <c r="X29" s="94"/>
      <c r="Y29" s="94"/>
      <c r="Z29" s="94"/>
      <c r="AA29" s="94"/>
      <c r="AB29" s="94"/>
      <c r="AC29" s="94"/>
      <c r="AD29" s="94"/>
      <c r="AE29" s="132"/>
      <c r="AF29" s="130" t="str">
        <f>IF(様式第10号!$J$5="","","4ヶ月目")</f>
        <v/>
      </c>
      <c r="AG29" s="131" t="str">
        <f>IF(AH28="","",IF(AH28=VLOOKUP($AE$26,$Y$10:$AA$18,3,0),"",AH28+1))</f>
        <v/>
      </c>
      <c r="AH29" s="131" t="str">
        <f t="shared" ref="AH29:AH30" si="5">IF(AG29="","",EOMONTH(AG29,0))</f>
        <v/>
      </c>
    </row>
    <row r="30" spans="1:39" ht="28.5" customHeight="1">
      <c r="A30" s="4"/>
      <c r="B30" s="43" t="s">
        <v>62</v>
      </c>
      <c r="C30" s="69"/>
      <c r="D30" s="96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S30" s="91"/>
      <c r="T30" s="92"/>
      <c r="U30" s="107"/>
      <c r="V30" s="107"/>
      <c r="W30" s="94"/>
      <c r="X30" s="94"/>
      <c r="Y30" s="94"/>
      <c r="Z30" s="94"/>
      <c r="AA30" s="94"/>
      <c r="AB30" s="94"/>
      <c r="AC30" s="94"/>
      <c r="AD30" s="94"/>
      <c r="AE30" s="132"/>
      <c r="AF30" s="130" t="str">
        <f>IF(様式第10号!$J$5="","","5ヶ月目")</f>
        <v/>
      </c>
      <c r="AG30" s="131" t="str">
        <f>IF(AH29="","",IF(AH29=VLOOKUP($AE$26,$Y$10:$AA$18,3,0),"",AH29+1))</f>
        <v/>
      </c>
      <c r="AH30" s="131" t="str">
        <f t="shared" si="5"/>
        <v/>
      </c>
    </row>
    <row r="31" spans="1:39" ht="21" customHeight="1">
      <c r="A31" s="4"/>
      <c r="B31" s="4"/>
      <c r="C31" s="213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4"/>
      <c r="P31" s="4"/>
      <c r="S31" s="91"/>
      <c r="T31" s="92"/>
      <c r="U31" s="107"/>
      <c r="V31" s="107"/>
      <c r="W31" s="94"/>
      <c r="X31" s="94"/>
      <c r="Y31" s="94"/>
      <c r="Z31" s="94"/>
      <c r="AA31" s="94"/>
      <c r="AB31" s="94"/>
      <c r="AC31" s="94"/>
      <c r="AD31" s="94"/>
      <c r="AE31" s="132"/>
      <c r="AF31" s="130" t="str">
        <f>IF(様式第10号!$J$5="","","6ヶ月目")</f>
        <v/>
      </c>
      <c r="AG31" s="131" t="str">
        <f>IF(AH30="","",IF(AH30=VLOOKUP($AE$26,$Y$10:$AA$18,3,0),"",AH30+1))</f>
        <v/>
      </c>
      <c r="AH31" s="131" t="str">
        <f>IF(AG31="","",EOMONTH(AG31,0))</f>
        <v/>
      </c>
    </row>
    <row r="32" spans="1:39" ht="20.25" customHeight="1">
      <c r="A32" s="4"/>
      <c r="B32" s="4"/>
      <c r="C32" s="98"/>
      <c r="D32" s="96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S32" s="91"/>
      <c r="T32" s="92" t="str">
        <f>IF(U32="","","5ヶ月目")</f>
        <v/>
      </c>
      <c r="U32" s="107" t="str">
        <f t="shared" ref="U32:U39" si="6">IF(V31="","",IF(V31=VLOOKUP($S$29,$T$13:$V$24,3,0),"",V31+1))</f>
        <v/>
      </c>
      <c r="V32" s="107" t="str">
        <f t="shared" ref="V32:V39" si="7">IF(U32="","",EOMONTH(U32,0))</f>
        <v/>
      </c>
      <c r="W32" s="94" t="str">
        <f>IF(U32="","","⑤")</f>
        <v/>
      </c>
      <c r="X32" s="94"/>
      <c r="Y32" s="94"/>
      <c r="Z32" s="94"/>
      <c r="AA32" s="94"/>
      <c r="AB32" s="94"/>
      <c r="AC32" s="94"/>
      <c r="AD32" s="94"/>
      <c r="AE32" s="88"/>
    </row>
    <row r="33" spans="2:32" ht="15" customHeight="1">
      <c r="B33" s="4"/>
      <c r="C33" s="98"/>
      <c r="D33" s="96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S33" s="91"/>
      <c r="T33" s="92" t="str">
        <f>IF(U33="","","6ヶ月目")</f>
        <v/>
      </c>
      <c r="U33" s="93" t="str">
        <f t="shared" si="6"/>
        <v/>
      </c>
      <c r="V33" s="93" t="str">
        <f t="shared" si="7"/>
        <v/>
      </c>
      <c r="W33" s="94" t="str">
        <f>IF(U33="","","⑥")</f>
        <v/>
      </c>
      <c r="X33" s="94"/>
      <c r="Y33" s="94"/>
      <c r="Z33" s="94"/>
      <c r="AA33" s="94"/>
      <c r="AB33" s="94"/>
      <c r="AC33" s="94"/>
      <c r="AD33" s="94"/>
      <c r="AE33" s="88"/>
    </row>
    <row r="34" spans="2:32" ht="28.5" customHeight="1">
      <c r="B34" s="4"/>
      <c r="C34" s="98"/>
      <c r="D34" s="96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S34" s="91"/>
      <c r="T34" s="92" t="str">
        <f>IF(U34="","","7ヶ月目")</f>
        <v/>
      </c>
      <c r="U34" s="93" t="str">
        <f t="shared" si="6"/>
        <v/>
      </c>
      <c r="V34" s="93" t="str">
        <f t="shared" si="7"/>
        <v/>
      </c>
      <c r="W34" s="94" t="str">
        <f>IF(U34="","","⑦")</f>
        <v/>
      </c>
      <c r="X34" s="94"/>
      <c r="Y34" s="94"/>
      <c r="Z34" s="94"/>
      <c r="AA34" s="94"/>
      <c r="AB34" s="94"/>
      <c r="AC34" s="94"/>
      <c r="AD34" s="94"/>
      <c r="AE34" s="88"/>
    </row>
    <row r="35" spans="2:32" ht="15" customHeight="1">
      <c r="S35" s="91"/>
      <c r="T35" s="92" t="str">
        <f>IF(U35="","","8ヶ月目")</f>
        <v/>
      </c>
      <c r="U35" s="93" t="str">
        <f t="shared" si="6"/>
        <v/>
      </c>
      <c r="V35" s="93" t="str">
        <f t="shared" si="7"/>
        <v/>
      </c>
      <c r="W35" s="94" t="str">
        <f>IF(U35="","","⑧")</f>
        <v/>
      </c>
      <c r="X35" s="94"/>
      <c r="Y35" s="94"/>
      <c r="Z35" s="94"/>
      <c r="AA35" s="94"/>
      <c r="AB35" s="94"/>
      <c r="AC35" s="94"/>
      <c r="AD35" s="94"/>
      <c r="AE35" s="88"/>
      <c r="AF35" s="95"/>
    </row>
    <row r="36" spans="2:32" ht="28.5" customHeight="1">
      <c r="S36" s="91"/>
      <c r="T36" s="92" t="str">
        <f>IF(U36="","","9ヶ月目")</f>
        <v/>
      </c>
      <c r="U36" s="93" t="str">
        <f t="shared" si="6"/>
        <v/>
      </c>
      <c r="V36" s="93" t="str">
        <f t="shared" si="7"/>
        <v/>
      </c>
      <c r="W36" s="94" t="str">
        <f>IF(U36="","","⑨")</f>
        <v/>
      </c>
      <c r="X36" s="94"/>
      <c r="Y36" s="94"/>
      <c r="Z36" s="94"/>
      <c r="AA36" s="94"/>
      <c r="AB36" s="94"/>
      <c r="AC36" s="94"/>
      <c r="AD36" s="94"/>
      <c r="AE36" s="88"/>
      <c r="AF36" s="95"/>
    </row>
    <row r="37" spans="2:32" ht="30.75" customHeight="1">
      <c r="S37" s="91"/>
      <c r="T37" s="92" t="str">
        <f>IF(U37="","","10ヶ月目")</f>
        <v/>
      </c>
      <c r="U37" s="93" t="str">
        <f t="shared" si="6"/>
        <v/>
      </c>
      <c r="V37" s="93" t="str">
        <f t="shared" si="7"/>
        <v/>
      </c>
      <c r="W37" s="94" t="str">
        <f>IF(U37="","","⑩")</f>
        <v/>
      </c>
      <c r="X37" s="94"/>
      <c r="Y37" s="94"/>
      <c r="Z37" s="94"/>
      <c r="AA37" s="94"/>
      <c r="AB37" s="94"/>
      <c r="AC37" s="94"/>
      <c r="AD37" s="94"/>
      <c r="AE37" s="88"/>
      <c r="AF37" s="95"/>
    </row>
    <row r="38" spans="2:32" ht="15" customHeight="1">
      <c r="S38" s="91"/>
      <c r="T38" s="92" t="str">
        <f>IF(U38="","","11ヶ月目")</f>
        <v/>
      </c>
      <c r="U38" s="93" t="str">
        <f t="shared" si="6"/>
        <v/>
      </c>
      <c r="V38" s="93" t="str">
        <f t="shared" si="7"/>
        <v/>
      </c>
      <c r="W38" s="94" t="str">
        <f>IF(U38="","","⑪")</f>
        <v/>
      </c>
      <c r="X38" s="94"/>
      <c r="Y38" s="94"/>
      <c r="Z38" s="94"/>
      <c r="AA38" s="94"/>
      <c r="AB38" s="94"/>
      <c r="AC38" s="94"/>
      <c r="AD38" s="94"/>
      <c r="AE38" s="88"/>
      <c r="AF38" s="95"/>
    </row>
    <row r="39" spans="2:32" ht="28.5" customHeight="1">
      <c r="S39" s="91"/>
      <c r="T39" s="92" t="str">
        <f>IF(U39="","","12ヶ月目")</f>
        <v/>
      </c>
      <c r="U39" s="93" t="str">
        <f t="shared" si="6"/>
        <v/>
      </c>
      <c r="V39" s="93" t="str">
        <f t="shared" si="7"/>
        <v/>
      </c>
      <c r="W39" s="94" t="str">
        <f>IF(U39="","","⑫")</f>
        <v/>
      </c>
      <c r="X39" s="94"/>
      <c r="Y39" s="94"/>
      <c r="Z39" s="94"/>
      <c r="AA39" s="94"/>
      <c r="AB39" s="94"/>
      <c r="AC39" s="94"/>
      <c r="AD39" s="94"/>
      <c r="AE39" s="88"/>
      <c r="AF39" s="95"/>
    </row>
    <row r="40" spans="2:32" ht="5.25" customHeight="1">
      <c r="AF40" s="95"/>
    </row>
    <row r="41" spans="2:32" ht="13.5" customHeight="1">
      <c r="AF41" s="95"/>
    </row>
    <row r="42" spans="2:32" ht="15.75" customHeight="1">
      <c r="T42" s="97"/>
    </row>
    <row r="43" spans="2:32" ht="14.25" customHeight="1">
      <c r="T43" s="97"/>
    </row>
    <row r="44" spans="2:32" ht="19">
      <c r="T44" s="97"/>
    </row>
    <row r="45" spans="2:32" ht="19">
      <c r="T45" s="97"/>
    </row>
    <row r="46" spans="2:32" ht="13.5" customHeight="1">
      <c r="T46" s="97"/>
    </row>
    <row r="47" spans="2:32" ht="13.5" customHeight="1">
      <c r="T47" s="97"/>
    </row>
    <row r="48" spans="2:32" ht="19">
      <c r="T48" s="97"/>
    </row>
    <row r="49" spans="20:20" ht="19">
      <c r="T49" s="97"/>
    </row>
  </sheetData>
  <sheetProtection algorithmName="SHA-512" hashValue="MAxPqrSnOZsARCCmbnCnlS3UfwPd7oKBcgqnJjvDMyJLMVirhIvwzBDPEcvO3+dmac0AFBEcc1JZ+MUjyzNB1Q==" saltValue="olea6YZjHMIOsns1PG7jkw==" spinCount="100000" sheet="1" selectLockedCells="1"/>
  <mergeCells count="34">
    <mergeCell ref="B29:D29"/>
    <mergeCell ref="E29:O29"/>
    <mergeCell ref="C31:N31"/>
    <mergeCell ref="B27:D27"/>
    <mergeCell ref="F27:H27"/>
    <mergeCell ref="I27:O27"/>
    <mergeCell ref="S27:W27"/>
    <mergeCell ref="B28:D28"/>
    <mergeCell ref="E28:O28"/>
    <mergeCell ref="B25:D26"/>
    <mergeCell ref="E25:E26"/>
    <mergeCell ref="F25:H25"/>
    <mergeCell ref="I25:O25"/>
    <mergeCell ref="F26:H26"/>
    <mergeCell ref="I26:O26"/>
    <mergeCell ref="B19:E19"/>
    <mergeCell ref="F19:H19"/>
    <mergeCell ref="B23:D23"/>
    <mergeCell ref="E23:O23"/>
    <mergeCell ref="B24:D24"/>
    <mergeCell ref="E24:O24"/>
    <mergeCell ref="B15:E15"/>
    <mergeCell ref="F15:O15"/>
    <mergeCell ref="B16:E16"/>
    <mergeCell ref="F16:H16"/>
    <mergeCell ref="B17:E18"/>
    <mergeCell ref="F17:H17"/>
    <mergeCell ref="J17:O17"/>
    <mergeCell ref="B13:O13"/>
    <mergeCell ref="B1:D1"/>
    <mergeCell ref="AF2:AH2"/>
    <mergeCell ref="J7:K7"/>
    <mergeCell ref="AF7:AJ10"/>
    <mergeCell ref="G11:O11"/>
  </mergeCells>
  <phoneticPr fontId="1"/>
  <conditionalFormatting sqref="T32">
    <cfRule type="expression" dxfId="4" priority="5">
      <formula>$U$32&lt;&gt;""</formula>
    </cfRule>
  </conditionalFormatting>
  <conditionalFormatting sqref="S32">
    <cfRule type="expression" dxfId="3" priority="4">
      <formula>$U$32&lt;&gt;""</formula>
    </cfRule>
  </conditionalFormatting>
  <conditionalFormatting sqref="U32">
    <cfRule type="expression" dxfId="2" priority="3">
      <formula>$U$32&lt;&gt;""</formula>
    </cfRule>
  </conditionalFormatting>
  <conditionalFormatting sqref="V32">
    <cfRule type="expression" dxfId="1" priority="2">
      <formula>$U$32&lt;&gt;""</formula>
    </cfRule>
  </conditionalFormatting>
  <conditionalFormatting sqref="W32:AD32">
    <cfRule type="expression" dxfId="0" priority="1">
      <formula>$U$32&lt;&gt;""</formula>
    </cfRule>
  </conditionalFormatting>
  <dataValidations count="7">
    <dataValidation type="list" allowBlank="1" showInputMessage="1" showErrorMessage="1" sqref="I18" xr:uid="{6DA745D4-0AAA-4373-BA47-4F7CD3630A3C}">
      <formula1>$AF$13:$AF$18</formula1>
    </dataValidation>
    <dataValidation type="list" allowBlank="1" showInputMessage="1" showErrorMessage="1" sqref="AF2:AF3" xr:uid="{A2FDB092-F729-45F5-AE6B-3A68305D868A}">
      <formula1>$AH$5:$AH$6</formula1>
    </dataValidation>
    <dataValidation imeMode="halfAlpha" allowBlank="1" showInputMessage="1" showErrorMessage="1" sqref="O7:P7 E25:E26 M7 I27" xr:uid="{91EF67FB-B0EC-40ED-B6F6-257CDD399A89}"/>
    <dataValidation imeMode="fullKatakana" allowBlank="1" showInputMessage="1" showErrorMessage="1" sqref="E23 I25 E28" xr:uid="{2DE6899E-48B0-4124-AF94-A80CE6FA76A8}"/>
    <dataValidation type="list" allowBlank="1" showInputMessage="1" showErrorMessage="1" sqref="E27" xr:uid="{D26FC4FA-04CB-4FC4-AAB2-BB349ED74FD4}">
      <formula1>"普通預金,当座預金"</formula1>
    </dataValidation>
    <dataValidation type="list" imeMode="halfAlpha" allowBlank="1" showInputMessage="1" showErrorMessage="1" sqref="J5" xr:uid="{2E10AA84-FB8F-4696-9E83-D4AF5BAF16BB}">
      <formula1>$Y$10:$Y$17</formula1>
    </dataValidation>
    <dataValidation type="list" imeMode="halfAlpha" allowBlank="1" showInputMessage="1" showErrorMessage="1" sqref="M4" xr:uid="{D183CA2A-B44A-4EFC-9DB0-AF5FFD419C2E}">
      <formula1>"✔,　"</formula1>
    </dataValidation>
  </dataValidations>
  <printOptions horizontalCentered="1" verticalCentered="1"/>
  <pageMargins left="0.15748031496062992" right="0.15748031496062992" top="0.27559055118110237" bottom="0.27559055118110237" header="0.15748031496062992" footer="0.15748031496062992"/>
  <pageSetup paperSize="9" scale="93" orientation="portrait" r:id="rId1"/>
  <headerFooter>
    <oddHeader xml:space="preserve">&amp;R&amp;8
. </oddHeader>
    <oddFooter>&amp;L&amp;8　.&amp;C&amp;9PC版&amp;R&amp;8.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6696F-56F2-45B8-9D5C-7A30C0FA1665}">
  <sheetPr>
    <tabColor rgb="FFFFFFCC"/>
  </sheetPr>
  <dimension ref="A1:AS47"/>
  <sheetViews>
    <sheetView showGridLines="0" view="pageBreakPreview" zoomScale="70" zoomScaleNormal="70" zoomScaleSheetLayoutView="70" workbookViewId="0">
      <selection activeCell="E10" sqref="E10:F10"/>
    </sheetView>
  </sheetViews>
  <sheetFormatPr baseColWidth="10" defaultColWidth="9" defaultRowHeight="14"/>
  <cols>
    <col min="1" max="1" width="3.1640625" style="2" customWidth="1"/>
    <col min="2" max="2" width="4.1640625" style="2" customWidth="1"/>
    <col min="3" max="3" width="3.1640625" style="2" customWidth="1"/>
    <col min="4" max="4" width="4" style="2" customWidth="1"/>
    <col min="5" max="5" width="5.83203125" style="2" customWidth="1"/>
    <col min="6" max="6" width="4.6640625" style="2" customWidth="1"/>
    <col min="7" max="7" width="1.6640625" style="2" customWidth="1"/>
    <col min="8" max="9" width="3.6640625" style="2" customWidth="1"/>
    <col min="10" max="10" width="5.6640625" style="2" customWidth="1"/>
    <col min="11" max="11" width="4.6640625" style="2" customWidth="1"/>
    <col min="12" max="12" width="3.6640625" style="2" customWidth="1"/>
    <col min="13" max="13" width="4.6640625" style="2" customWidth="1"/>
    <col min="14" max="15" width="3.6640625" style="2" customWidth="1"/>
    <col min="16" max="16" width="4.6640625" style="2" customWidth="1"/>
    <col min="17" max="17" width="3.6640625" style="2" customWidth="1"/>
    <col min="18" max="18" width="4.6640625" style="2" customWidth="1"/>
    <col min="19" max="19" width="3.6640625" style="2" customWidth="1"/>
    <col min="20" max="20" width="3.33203125" style="2" customWidth="1"/>
    <col min="21" max="21" width="5" style="2" customWidth="1"/>
    <col min="22" max="22" width="3.6640625" style="2" customWidth="1"/>
    <col min="23" max="23" width="1.6640625" style="2" customWidth="1"/>
    <col min="24" max="24" width="8.5" style="2" bestFit="1" customWidth="1"/>
    <col min="25" max="25" width="3.1640625" style="2" customWidth="1"/>
    <col min="26" max="26" width="5.6640625" style="2" bestFit="1" customWidth="1"/>
    <col min="27" max="27" width="3.1640625" style="2" bestFit="1" customWidth="1"/>
    <col min="28" max="28" width="2.1640625" style="2" customWidth="1"/>
    <col min="29" max="29" width="5.83203125" style="2" customWidth="1"/>
    <col min="30" max="30" width="4.6640625" style="2" customWidth="1"/>
    <col min="31" max="31" width="5.1640625" style="2" customWidth="1"/>
    <col min="32" max="32" width="3.6640625" style="2" customWidth="1"/>
    <col min="33" max="35" width="4.6640625" style="2" customWidth="1"/>
    <col min="36" max="37" width="3.1640625" style="2" customWidth="1"/>
    <col min="38" max="38" width="17.1640625" style="2" customWidth="1"/>
    <col min="39" max="42" width="9" style="2" customWidth="1"/>
    <col min="43" max="43" width="7.1640625" style="2" customWidth="1"/>
    <col min="44" max="16384" width="9" style="2"/>
  </cols>
  <sheetData>
    <row r="1" spans="1:45" ht="15">
      <c r="AG1" s="85" t="str">
        <f>IF(様式第10号!G11="",様式第10号!L4,様式第10号!L4&amp;" 事業実施農業法人等名： "&amp;様式第10号!G11&amp;"")</f>
        <v>〈令和４年度第２回〉</v>
      </c>
    </row>
    <row r="2" spans="1:45" ht="31.5" customHeight="1">
      <c r="A2" s="27" t="s">
        <v>29</v>
      </c>
      <c r="AF2" s="153"/>
      <c r="AG2" s="85" t="str">
        <f>IF(様式第10号!$F$15="","","法人等雇用就農者氏名： "&amp;様式第10号!F15)</f>
        <v/>
      </c>
    </row>
    <row r="3" spans="1:45" ht="23.25" customHeight="1">
      <c r="A3" s="3" t="s">
        <v>23</v>
      </c>
      <c r="B3" s="4"/>
      <c r="C3" s="1"/>
      <c r="D3" s="9"/>
      <c r="E3" s="9"/>
      <c r="F3" s="9"/>
      <c r="G3" s="1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45" customFormat="1" ht="23.25" customHeight="1">
      <c r="B4" s="20" t="s">
        <v>18</v>
      </c>
      <c r="E4" s="20" t="s">
        <v>13</v>
      </c>
      <c r="AQ4" s="2"/>
      <c r="AR4" s="2"/>
      <c r="AS4" s="2"/>
    </row>
    <row r="5" spans="1:45" s="7" customFormat="1" ht="23.25" customHeight="1">
      <c r="E5" s="19" t="s">
        <v>14</v>
      </c>
      <c r="AQ5" s="2"/>
      <c r="AR5" s="2"/>
      <c r="AS5" s="2"/>
    </row>
    <row r="6" spans="1:45" s="7" customFormat="1" ht="24.75" customHeight="1">
      <c r="B6" s="19" t="s">
        <v>19</v>
      </c>
      <c r="E6" s="19" t="s">
        <v>30</v>
      </c>
      <c r="AQ6" s="2"/>
      <c r="AR6" s="2"/>
      <c r="AS6" s="2"/>
    </row>
    <row r="7" spans="1:45" s="7" customFormat="1" ht="6" customHeight="1">
      <c r="E7" s="19"/>
      <c r="AQ7" s="2"/>
      <c r="AR7" s="2"/>
      <c r="AS7" s="2"/>
    </row>
    <row r="8" spans="1:45" s="7" customFormat="1" ht="24.75" customHeight="1" thickBot="1">
      <c r="B8" s="228" t="s">
        <v>16</v>
      </c>
      <c r="C8" s="228"/>
      <c r="D8" s="228"/>
      <c r="E8" s="228"/>
      <c r="F8" s="228"/>
      <c r="G8" s="228"/>
      <c r="H8" s="228"/>
      <c r="I8" s="16"/>
      <c r="K8" s="228" t="s">
        <v>20</v>
      </c>
      <c r="L8" s="228"/>
      <c r="M8" s="228"/>
      <c r="N8" s="228"/>
      <c r="O8" s="228"/>
      <c r="P8" s="228"/>
      <c r="Q8" s="228"/>
      <c r="R8" s="228"/>
      <c r="S8" s="228"/>
      <c r="U8" s="228" t="s">
        <v>17</v>
      </c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Q8" s="2"/>
      <c r="AR8" s="2"/>
      <c r="AS8" s="2"/>
    </row>
    <row r="9" spans="1:45" s="7" customFormat="1" ht="7.5" customHeight="1">
      <c r="B9" s="21"/>
      <c r="C9" s="21"/>
      <c r="D9" s="21"/>
      <c r="E9" s="21"/>
      <c r="F9" s="21"/>
      <c r="G9" s="21"/>
      <c r="H9" s="21"/>
      <c r="I9" s="16"/>
      <c r="AQ9" s="2"/>
      <c r="AR9" s="2"/>
      <c r="AS9" s="2"/>
    </row>
    <row r="10" spans="1:45" ht="36.75" customHeight="1">
      <c r="A10" s="216" t="str">
        <f>様式第10号!AG26</f>
        <v/>
      </c>
      <c r="B10" s="216"/>
      <c r="C10" s="11" t="s">
        <v>11</v>
      </c>
      <c r="D10" s="133" t="s">
        <v>12</v>
      </c>
      <c r="E10" s="226"/>
      <c r="F10" s="227"/>
      <c r="G10" s="223" t="s">
        <v>1</v>
      </c>
      <c r="H10" s="223"/>
      <c r="I10" s="223"/>
      <c r="J10" s="16" t="s">
        <v>8</v>
      </c>
      <c r="K10" s="154"/>
      <c r="L10" s="17" t="s">
        <v>10</v>
      </c>
      <c r="M10" s="154"/>
      <c r="N10" s="18" t="s">
        <v>0</v>
      </c>
      <c r="O10" s="11" t="s">
        <v>9</v>
      </c>
      <c r="P10" s="154"/>
      <c r="Q10" s="17" t="s">
        <v>10</v>
      </c>
      <c r="R10" s="154"/>
      <c r="S10" s="18" t="s">
        <v>0</v>
      </c>
      <c r="T10" s="16"/>
      <c r="U10" s="148" t="str">
        <f>A10</f>
        <v/>
      </c>
      <c r="V10" s="11" t="s">
        <v>11</v>
      </c>
      <c r="W10" s="1" t="s">
        <v>63</v>
      </c>
      <c r="X10" s="149" t="str">
        <f t="shared" ref="X10:X15" si="0">A10</f>
        <v/>
      </c>
      <c r="Y10" s="150" t="s">
        <v>9</v>
      </c>
      <c r="Z10" s="151">
        <f>IF(A10="",0,EOMONTH(A10,0))</f>
        <v>0</v>
      </c>
      <c r="AA10" s="1" t="s">
        <v>71</v>
      </c>
      <c r="AB10" s="115" t="s">
        <v>12</v>
      </c>
      <c r="AC10" s="226"/>
      <c r="AD10" s="227"/>
      <c r="AE10" s="223" t="s">
        <v>1</v>
      </c>
      <c r="AF10" s="223"/>
    </row>
    <row r="11" spans="1:45" ht="36.75" customHeight="1">
      <c r="A11" s="216" t="str">
        <f>様式第10号!AG27</f>
        <v/>
      </c>
      <c r="B11" s="216"/>
      <c r="C11" s="11" t="s">
        <v>11</v>
      </c>
      <c r="D11" s="133" t="s">
        <v>12</v>
      </c>
      <c r="E11" s="226"/>
      <c r="F11" s="227"/>
      <c r="G11" s="223" t="s">
        <v>1</v>
      </c>
      <c r="H11" s="223"/>
      <c r="I11" s="223"/>
      <c r="J11" s="16" t="s">
        <v>8</v>
      </c>
      <c r="K11" s="154"/>
      <c r="L11" s="17" t="s">
        <v>10</v>
      </c>
      <c r="M11" s="154"/>
      <c r="N11" s="18" t="s">
        <v>0</v>
      </c>
      <c r="O11" s="11" t="s">
        <v>9</v>
      </c>
      <c r="P11" s="154"/>
      <c r="Q11" s="17" t="s">
        <v>69</v>
      </c>
      <c r="R11" s="154"/>
      <c r="S11" s="18" t="s">
        <v>0</v>
      </c>
      <c r="T11" s="16"/>
      <c r="U11" s="148" t="str">
        <f t="shared" ref="U11:U15" si="1">A11</f>
        <v/>
      </c>
      <c r="V11" s="11" t="s">
        <v>11</v>
      </c>
      <c r="W11" s="1" t="s">
        <v>63</v>
      </c>
      <c r="X11" s="149" t="str">
        <f t="shared" si="0"/>
        <v/>
      </c>
      <c r="Y11" s="150" t="s">
        <v>9</v>
      </c>
      <c r="Z11" s="151">
        <f>IF(A11="",0,EOMONTH(A11,0))</f>
        <v>0</v>
      </c>
      <c r="AA11" s="1" t="s">
        <v>71</v>
      </c>
      <c r="AB11" s="115" t="s">
        <v>12</v>
      </c>
      <c r="AC11" s="226"/>
      <c r="AD11" s="227"/>
      <c r="AE11" s="223" t="s">
        <v>1</v>
      </c>
      <c r="AF11" s="223"/>
    </row>
    <row r="12" spans="1:45" ht="36.75" customHeight="1">
      <c r="A12" s="216" t="str">
        <f>様式第10号!AG28</f>
        <v/>
      </c>
      <c r="B12" s="216"/>
      <c r="C12" s="11" t="s">
        <v>11</v>
      </c>
      <c r="D12" s="133" t="s">
        <v>12</v>
      </c>
      <c r="E12" s="226"/>
      <c r="F12" s="227"/>
      <c r="G12" s="223" t="s">
        <v>1</v>
      </c>
      <c r="H12" s="223"/>
      <c r="I12" s="223"/>
      <c r="J12" s="16" t="s">
        <v>8</v>
      </c>
      <c r="K12" s="154"/>
      <c r="L12" s="17" t="s">
        <v>10</v>
      </c>
      <c r="M12" s="154"/>
      <c r="N12" s="18" t="s">
        <v>0</v>
      </c>
      <c r="O12" s="11" t="s">
        <v>9</v>
      </c>
      <c r="P12" s="154"/>
      <c r="Q12" s="17" t="s">
        <v>10</v>
      </c>
      <c r="R12" s="154"/>
      <c r="S12" s="18" t="s">
        <v>0</v>
      </c>
      <c r="T12" s="16"/>
      <c r="U12" s="148" t="str">
        <f t="shared" si="1"/>
        <v/>
      </c>
      <c r="V12" s="11" t="s">
        <v>11</v>
      </c>
      <c r="W12" s="1" t="s">
        <v>63</v>
      </c>
      <c r="X12" s="149" t="str">
        <f t="shared" si="0"/>
        <v/>
      </c>
      <c r="Y12" s="150" t="s">
        <v>9</v>
      </c>
      <c r="Z12" s="151">
        <f>IF(A12="",0,EOMONTH(A12,0))</f>
        <v>0</v>
      </c>
      <c r="AA12" s="1" t="s">
        <v>71</v>
      </c>
      <c r="AB12" s="115" t="s">
        <v>12</v>
      </c>
      <c r="AC12" s="226"/>
      <c r="AD12" s="227"/>
      <c r="AE12" s="223" t="s">
        <v>1</v>
      </c>
      <c r="AF12" s="223"/>
    </row>
    <row r="13" spans="1:45" ht="36.75" customHeight="1">
      <c r="A13" s="216" t="str">
        <f>様式第10号!AG29</f>
        <v/>
      </c>
      <c r="B13" s="216"/>
      <c r="C13" s="11" t="s">
        <v>11</v>
      </c>
      <c r="D13" s="133" t="s">
        <v>12</v>
      </c>
      <c r="E13" s="226"/>
      <c r="F13" s="227"/>
      <c r="G13" s="223" t="s">
        <v>1</v>
      </c>
      <c r="H13" s="223"/>
      <c r="I13" s="223"/>
      <c r="J13" s="16" t="s">
        <v>8</v>
      </c>
      <c r="K13" s="154"/>
      <c r="L13" s="17" t="s">
        <v>10</v>
      </c>
      <c r="M13" s="154"/>
      <c r="N13" s="18" t="s">
        <v>0</v>
      </c>
      <c r="O13" s="11" t="s">
        <v>9</v>
      </c>
      <c r="P13" s="154"/>
      <c r="Q13" s="17" t="s">
        <v>10</v>
      </c>
      <c r="R13" s="154"/>
      <c r="S13" s="18" t="s">
        <v>0</v>
      </c>
      <c r="T13" s="16"/>
      <c r="U13" s="148" t="str">
        <f t="shared" si="1"/>
        <v/>
      </c>
      <c r="V13" s="11" t="s">
        <v>11</v>
      </c>
      <c r="W13" s="1" t="s">
        <v>63</v>
      </c>
      <c r="X13" s="149" t="str">
        <f t="shared" si="0"/>
        <v/>
      </c>
      <c r="Y13" s="150" t="s">
        <v>9</v>
      </c>
      <c r="Z13" s="151">
        <f>IF(A13="",0,EOMONTH(A13,0))</f>
        <v>0</v>
      </c>
      <c r="AA13" s="1" t="s">
        <v>71</v>
      </c>
      <c r="AB13" s="115" t="s">
        <v>12</v>
      </c>
      <c r="AC13" s="226"/>
      <c r="AD13" s="227"/>
      <c r="AE13" s="223" t="s">
        <v>1</v>
      </c>
      <c r="AF13" s="223"/>
    </row>
    <row r="14" spans="1:45" ht="36.75" customHeight="1">
      <c r="A14" s="216" t="str">
        <f>様式第10号!AG30</f>
        <v/>
      </c>
      <c r="B14" s="216"/>
      <c r="C14" s="11" t="s">
        <v>11</v>
      </c>
      <c r="D14" s="133" t="s">
        <v>12</v>
      </c>
      <c r="E14" s="226"/>
      <c r="F14" s="227"/>
      <c r="G14" s="223" t="s">
        <v>1</v>
      </c>
      <c r="H14" s="223"/>
      <c r="I14" s="223"/>
      <c r="J14" s="16" t="s">
        <v>8</v>
      </c>
      <c r="K14" s="154"/>
      <c r="L14" s="17" t="s">
        <v>10</v>
      </c>
      <c r="M14" s="154"/>
      <c r="N14" s="18" t="s">
        <v>0</v>
      </c>
      <c r="O14" s="11" t="s">
        <v>9</v>
      </c>
      <c r="P14" s="154"/>
      <c r="Q14" s="17" t="s">
        <v>10</v>
      </c>
      <c r="R14" s="154"/>
      <c r="S14" s="18" t="s">
        <v>0</v>
      </c>
      <c r="T14" s="16"/>
      <c r="U14" s="148" t="str">
        <f t="shared" si="1"/>
        <v/>
      </c>
      <c r="V14" s="11" t="s">
        <v>11</v>
      </c>
      <c r="W14" s="1" t="s">
        <v>63</v>
      </c>
      <c r="X14" s="149" t="str">
        <f t="shared" si="0"/>
        <v/>
      </c>
      <c r="Y14" s="150" t="s">
        <v>9</v>
      </c>
      <c r="Z14" s="151">
        <f>IF(A14="",0,EOMONTH(A14,0))</f>
        <v>0</v>
      </c>
      <c r="AA14" s="1" t="s">
        <v>71</v>
      </c>
      <c r="AB14" s="115" t="s">
        <v>12</v>
      </c>
      <c r="AC14" s="226"/>
      <c r="AD14" s="227"/>
      <c r="AE14" s="223" t="s">
        <v>1</v>
      </c>
      <c r="AF14" s="223"/>
    </row>
    <row r="15" spans="1:45" ht="36.75" customHeight="1">
      <c r="A15" s="216" t="str">
        <f>様式第10号!AG31</f>
        <v/>
      </c>
      <c r="B15" s="216"/>
      <c r="C15" s="11" t="s">
        <v>11</v>
      </c>
      <c r="D15" s="133" t="s">
        <v>12</v>
      </c>
      <c r="E15" s="226"/>
      <c r="F15" s="227"/>
      <c r="G15" s="223" t="s">
        <v>1</v>
      </c>
      <c r="H15" s="223"/>
      <c r="I15" s="223"/>
      <c r="J15" s="16" t="s">
        <v>8</v>
      </c>
      <c r="K15" s="154"/>
      <c r="L15" s="17" t="s">
        <v>10</v>
      </c>
      <c r="M15" s="154"/>
      <c r="N15" s="18" t="s">
        <v>0</v>
      </c>
      <c r="O15" s="11" t="s">
        <v>9</v>
      </c>
      <c r="P15" s="154"/>
      <c r="Q15" s="17" t="s">
        <v>10</v>
      </c>
      <c r="R15" s="154"/>
      <c r="S15" s="18" t="s">
        <v>0</v>
      </c>
      <c r="T15" s="16"/>
      <c r="U15" s="148" t="str">
        <f t="shared" si="1"/>
        <v/>
      </c>
      <c r="V15" s="11" t="s">
        <v>11</v>
      </c>
      <c r="W15" s="1" t="s">
        <v>63</v>
      </c>
      <c r="X15" s="149" t="str">
        <f t="shared" si="0"/>
        <v/>
      </c>
      <c r="Y15" s="150" t="s">
        <v>9</v>
      </c>
      <c r="Z15" s="151">
        <f>IF(A14="",0,EOMONTH(A15,0))</f>
        <v>0</v>
      </c>
      <c r="AA15" s="1" t="s">
        <v>71</v>
      </c>
      <c r="AB15" s="115" t="s">
        <v>12</v>
      </c>
      <c r="AC15" s="226"/>
      <c r="AD15" s="227"/>
      <c r="AE15" s="223" t="s">
        <v>1</v>
      </c>
      <c r="AF15" s="223"/>
    </row>
    <row r="16" spans="1:45">
      <c r="AG16" s="5"/>
    </row>
    <row r="17" spans="1:33" ht="32.25" customHeight="1">
      <c r="A17" s="223" t="s">
        <v>2</v>
      </c>
      <c r="B17" s="223"/>
      <c r="C17" s="223"/>
      <c r="D17" s="133" t="s">
        <v>12</v>
      </c>
      <c r="E17" s="224" t="str">
        <f>IF(様式第10号!$I$18="","",ROUNDDOWN(SUM($E$10:$F$15)/(様式第10号!I18)/4,2))</f>
        <v/>
      </c>
      <c r="F17" s="225"/>
      <c r="G17" s="223" t="s">
        <v>1</v>
      </c>
      <c r="H17" s="223"/>
      <c r="I17" s="223"/>
      <c r="J17" s="222"/>
      <c r="K17" s="222"/>
      <c r="L17" s="134"/>
      <c r="M17" s="222"/>
      <c r="N17" s="222"/>
      <c r="O17" s="222"/>
      <c r="P17" s="222"/>
      <c r="Q17" s="222"/>
      <c r="R17" s="16"/>
      <c r="U17" s="223" t="s">
        <v>15</v>
      </c>
      <c r="V17" s="223"/>
      <c r="W17" s="133"/>
      <c r="X17" s="133"/>
      <c r="Y17" s="133"/>
      <c r="Z17" s="133"/>
      <c r="AA17" s="133"/>
      <c r="AB17" s="133" t="s">
        <v>12</v>
      </c>
      <c r="AC17" s="224" t="str">
        <f>IF(SUM(AC10:AD15)=0,"",SUM(AC10:AD15))</f>
        <v/>
      </c>
      <c r="AD17" s="225"/>
      <c r="AE17" s="223" t="s">
        <v>1</v>
      </c>
      <c r="AF17" s="223"/>
    </row>
    <row r="18" spans="1:33" ht="28.5" customHeight="1">
      <c r="A18" s="1"/>
      <c r="B18" s="1"/>
      <c r="C18" s="1"/>
      <c r="D18" s="9"/>
      <c r="E18" s="9"/>
      <c r="F18" s="9"/>
      <c r="G18" s="1"/>
      <c r="H18" s="9"/>
      <c r="I18" s="9"/>
      <c r="J18" s="9"/>
      <c r="K18" s="9"/>
      <c r="L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1:33" ht="26.25" customHeight="1">
      <c r="A19" s="26" t="s">
        <v>28</v>
      </c>
      <c r="G19" s="12"/>
    </row>
    <row r="20" spans="1:33" ht="22.5" customHeight="1" thickBot="1">
      <c r="B20" s="228" t="s">
        <v>27</v>
      </c>
      <c r="C20" s="228"/>
      <c r="D20" s="228"/>
      <c r="E20" s="228"/>
      <c r="F20" s="228"/>
      <c r="G20" s="228"/>
      <c r="H20" s="228"/>
      <c r="I20" s="16"/>
    </row>
    <row r="21" spans="1:33" ht="16.5" customHeight="1">
      <c r="B21" s="21"/>
      <c r="C21" s="21"/>
      <c r="D21" s="21"/>
      <c r="E21" s="21"/>
      <c r="F21" s="21"/>
      <c r="G21" s="21"/>
      <c r="H21" s="21"/>
      <c r="I21" s="16"/>
    </row>
    <row r="22" spans="1:33" ht="36" customHeight="1">
      <c r="A22" s="236" t="str">
        <f>A10</f>
        <v/>
      </c>
      <c r="B22" s="236"/>
      <c r="C22" s="25" t="s">
        <v>11</v>
      </c>
      <c r="D22" s="133" t="s">
        <v>12</v>
      </c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20" t="str">
        <f>A13</f>
        <v/>
      </c>
      <c r="Q22" s="221"/>
      <c r="R22" s="11" t="s">
        <v>11</v>
      </c>
      <c r="S22" s="133" t="s">
        <v>12</v>
      </c>
      <c r="T22" s="217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9"/>
      <c r="AF22" s="152"/>
    </row>
    <row r="23" spans="1:33" ht="36" customHeight="1">
      <c r="A23" s="237" t="str">
        <f>A11</f>
        <v/>
      </c>
      <c r="B23" s="237"/>
      <c r="C23" s="25" t="s">
        <v>11</v>
      </c>
      <c r="D23" s="133" t="s">
        <v>12</v>
      </c>
      <c r="E23" s="217"/>
      <c r="F23" s="218"/>
      <c r="G23" s="218"/>
      <c r="H23" s="218"/>
      <c r="I23" s="218"/>
      <c r="J23" s="218"/>
      <c r="K23" s="218"/>
      <c r="L23" s="218"/>
      <c r="M23" s="218"/>
      <c r="N23" s="218"/>
      <c r="O23" s="219"/>
      <c r="P23" s="220" t="str">
        <f>A14</f>
        <v/>
      </c>
      <c r="Q23" s="221"/>
      <c r="R23" s="11" t="s">
        <v>11</v>
      </c>
      <c r="S23" s="133" t="s">
        <v>12</v>
      </c>
      <c r="T23" s="233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5"/>
      <c r="AF23" s="152"/>
    </row>
    <row r="24" spans="1:33" ht="36" customHeight="1">
      <c r="A24" s="237" t="str">
        <f>A12</f>
        <v/>
      </c>
      <c r="B24" s="237"/>
      <c r="C24" s="25" t="s">
        <v>11</v>
      </c>
      <c r="D24" s="133" t="s">
        <v>12</v>
      </c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20" t="str">
        <f>A15</f>
        <v/>
      </c>
      <c r="Q24" s="221"/>
      <c r="R24" s="11" t="s">
        <v>11</v>
      </c>
      <c r="S24" s="133" t="s">
        <v>12</v>
      </c>
      <c r="T24" s="217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9"/>
      <c r="AF24" s="152"/>
    </row>
    <row r="25" spans="1:33" ht="44.25" customHeight="1">
      <c r="A25" s="13" t="str">
        <f>IF(様式第10号!$J$5="","≪法人等雇用就農者の所感（疑問、課題等を含む）≫","≪法人等雇用就農者の所感（疑問、課題等を含む） （"&amp;MONTH(様式第10号!F17)&amp;"月～"&amp;MONTH(様式第10号!J17)&amp;"月の研修総括)≫")</f>
        <v>≪法人等雇用就農者の所感（疑問、課題等を含む）≫</v>
      </c>
      <c r="B25" s="1"/>
      <c r="C25" s="1"/>
      <c r="D25" s="1"/>
      <c r="E25" s="1"/>
      <c r="F25" s="1"/>
      <c r="G25" s="1"/>
      <c r="H25" s="1"/>
      <c r="I25" s="6"/>
      <c r="J25" s="6"/>
      <c r="K25" s="22"/>
      <c r="L25" s="22"/>
      <c r="M25" s="22"/>
      <c r="N25" s="125"/>
      <c r="O25" s="124"/>
      <c r="P25" s="23"/>
      <c r="R25" s="8"/>
      <c r="S25" s="10"/>
      <c r="T25" s="10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</row>
    <row r="26" spans="1:33" ht="60.75" customHeight="1">
      <c r="A26" s="233"/>
      <c r="B26" s="234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5"/>
    </row>
    <row r="27" spans="1:33" customFormat="1" ht="21.75" customHeight="1">
      <c r="A27" s="3" t="str">
        <f>IF(様式第10号!$J$5="","≪研修指導者の所感（法人等雇用就農者の所感に対する対応、指導結果等を含む）≫","≪研修指導者の所感（法人等雇用就農者の所感に対する対応、指導結果等を含む） （"&amp;MONTH(様式第10号!F17)&amp;"月～"&amp;MONTH(様式第10号!J17)&amp;"月の研修総括)≫")</f>
        <v>≪研修指導者の所感（法人等雇用就農者の所感に対する対応、指導結果等を含む）≫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3"/>
      <c r="W27" s="3"/>
      <c r="Y27" s="4"/>
      <c r="Z27" s="4"/>
      <c r="AA27" s="4"/>
      <c r="AB27" s="4"/>
      <c r="AC27" s="4"/>
      <c r="AD27" s="4"/>
      <c r="AE27" s="4"/>
      <c r="AF27" s="4"/>
    </row>
    <row r="28" spans="1:33" ht="62.25" customHeight="1">
      <c r="A28" s="233"/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5"/>
    </row>
    <row r="29" spans="1:33" ht="18" customHeight="1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</row>
    <row r="30" spans="1:33" ht="17">
      <c r="A30" s="13" t="s">
        <v>5</v>
      </c>
      <c r="M30" s="15"/>
    </row>
    <row r="31" spans="1:33" ht="6.75" customHeight="1"/>
    <row r="32" spans="1:33" ht="30" customHeight="1">
      <c r="B32" s="229"/>
      <c r="C32" s="230"/>
      <c r="E32" s="231" t="s">
        <v>25</v>
      </c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</row>
    <row r="33" spans="1:33" ht="5" customHeight="1">
      <c r="C33" s="165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</row>
    <row r="34" spans="1:33" ht="30" customHeight="1">
      <c r="B34" s="229" t="s">
        <v>75</v>
      </c>
      <c r="C34" s="230"/>
      <c r="E34" s="238" t="s">
        <v>21</v>
      </c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238"/>
    </row>
    <row r="35" spans="1:33" ht="24.75" customHeight="1">
      <c r="E35" s="12" t="s">
        <v>6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</row>
    <row r="36" spans="1:33" ht="24.75" customHeight="1">
      <c r="E36" s="12" t="s">
        <v>22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</row>
    <row r="37" spans="1:33" ht="30" customHeight="1">
      <c r="E37" s="162"/>
      <c r="F37" s="12" t="s">
        <v>76</v>
      </c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</row>
    <row r="38" spans="1:33" ht="6.75" customHeight="1"/>
    <row r="39" spans="1:33" ht="30" customHeight="1">
      <c r="B39" s="229" t="s">
        <v>75</v>
      </c>
      <c r="C39" s="230"/>
      <c r="E39" s="12" t="s">
        <v>3</v>
      </c>
    </row>
    <row r="40" spans="1:33" ht="5" customHeight="1">
      <c r="C40" s="165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</row>
    <row r="41" spans="1:33" ht="30" customHeight="1">
      <c r="B41" s="229" t="s">
        <v>75</v>
      </c>
      <c r="C41" s="230"/>
      <c r="E41" s="12" t="s">
        <v>26</v>
      </c>
    </row>
    <row r="42" spans="1:33" ht="6.75" customHeight="1"/>
    <row r="43" spans="1:33" ht="17">
      <c r="A43" s="13" t="s">
        <v>24</v>
      </c>
    </row>
    <row r="44" spans="1:33" ht="6.75" customHeight="1"/>
    <row r="45" spans="1:33" ht="30" customHeight="1">
      <c r="B45" s="229" t="s">
        <v>75</v>
      </c>
      <c r="C45" s="230"/>
      <c r="E45" s="12" t="s">
        <v>7</v>
      </c>
    </row>
    <row r="46" spans="1:33" ht="5" customHeight="1">
      <c r="C46" s="165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</row>
    <row r="47" spans="1:33" ht="30" customHeight="1">
      <c r="B47" s="229" t="s">
        <v>75</v>
      </c>
      <c r="C47" s="230"/>
      <c r="E47" s="12" t="s">
        <v>4</v>
      </c>
    </row>
  </sheetData>
  <sheetProtection algorithmName="SHA-512" hashValue="CPWzxyQ5w2Tqzm8eSLc6TNzhc+aiyclBFqxivRatU/L8TezTHRYcSjPMC8bf7D5cUDz7LnCWOxcZ4AuqRB1w0Q==" saltValue="rvVP60s0wLu4gWZW5h5mtw==" spinCount="100000" sheet="1" selectLockedCells="1"/>
  <mergeCells count="65">
    <mergeCell ref="B45:C45"/>
    <mergeCell ref="B47:C47"/>
    <mergeCell ref="B34:C34"/>
    <mergeCell ref="E34:AG34"/>
    <mergeCell ref="B39:C39"/>
    <mergeCell ref="B41:C41"/>
    <mergeCell ref="E24:O24"/>
    <mergeCell ref="A26:AF26"/>
    <mergeCell ref="A28:AF28"/>
    <mergeCell ref="E22:O22"/>
    <mergeCell ref="A22:B22"/>
    <mergeCell ref="A23:B23"/>
    <mergeCell ref="A24:B24"/>
    <mergeCell ref="P22:Q22"/>
    <mergeCell ref="T23:AE23"/>
    <mergeCell ref="B32:C32"/>
    <mergeCell ref="E32:AG32"/>
    <mergeCell ref="AC14:AD14"/>
    <mergeCell ref="AE14:AF14"/>
    <mergeCell ref="A17:C17"/>
    <mergeCell ref="E17:F17"/>
    <mergeCell ref="G17:I17"/>
    <mergeCell ref="J17:K17"/>
    <mergeCell ref="M17:N17"/>
    <mergeCell ref="A15:B15"/>
    <mergeCell ref="E15:F15"/>
    <mergeCell ref="G15:I15"/>
    <mergeCell ref="AC15:AD15"/>
    <mergeCell ref="AE15:AF15"/>
    <mergeCell ref="B20:H20"/>
    <mergeCell ref="E23:O23"/>
    <mergeCell ref="A11:B11"/>
    <mergeCell ref="E11:F11"/>
    <mergeCell ref="G11:I11"/>
    <mergeCell ref="AC11:AD11"/>
    <mergeCell ref="AE11:AF11"/>
    <mergeCell ref="A12:B12"/>
    <mergeCell ref="E12:F12"/>
    <mergeCell ref="G12:I12"/>
    <mergeCell ref="AC12:AD12"/>
    <mergeCell ref="AE12:AF12"/>
    <mergeCell ref="B8:H8"/>
    <mergeCell ref="K8:S8"/>
    <mergeCell ref="U8:AF8"/>
    <mergeCell ref="A10:B10"/>
    <mergeCell ref="E10:F10"/>
    <mergeCell ref="G10:I10"/>
    <mergeCell ref="AC10:AD10"/>
    <mergeCell ref="AE10:AF10"/>
    <mergeCell ref="A13:B13"/>
    <mergeCell ref="T24:AE24"/>
    <mergeCell ref="P23:Q23"/>
    <mergeCell ref="P24:Q24"/>
    <mergeCell ref="T22:AE22"/>
    <mergeCell ref="A14:B14"/>
    <mergeCell ref="O17:Q17"/>
    <mergeCell ref="U17:V17"/>
    <mergeCell ref="AC17:AD17"/>
    <mergeCell ref="AE17:AF17"/>
    <mergeCell ref="E13:F13"/>
    <mergeCell ref="G13:I13"/>
    <mergeCell ref="AC13:AD13"/>
    <mergeCell ref="AE13:AF13"/>
    <mergeCell ref="E14:F14"/>
    <mergeCell ref="G14:I14"/>
  </mergeCells>
  <phoneticPr fontId="1"/>
  <dataValidations count="8">
    <dataValidation type="list" allowBlank="1" showInputMessage="1" showErrorMessage="1" sqref="M10:M15 R10:R15" xr:uid="{8CB74031-80C4-4C99-8588-08F16A3B4313}">
      <formula1>"1,2,3,4,5,6,7,8,9,10,11,12,13,14,15,16,17,18,19,20,21,22,23,24,25,26,27,28,29,30,31"</formula1>
    </dataValidation>
    <dataValidation type="list" allowBlank="1" showInputMessage="1" showErrorMessage="1" sqref="K10:K15 P10:P15" xr:uid="{AFEA33EB-02B5-4869-9EB3-8AE1C80CF695}">
      <formula1>"1,2,3,4,5,6,7,8,9,10,11,12"</formula1>
    </dataValidation>
    <dataValidation type="textLength" allowBlank="1" showInputMessage="1" showErrorMessage="1" errorTitle="文字数オーバー" error="全角30文字以内で入力してください。" sqref="AF22:AF24" xr:uid="{6C6734CE-AD47-4C79-AF0A-DA79EF5E0EE9}">
      <formula1>0</formula1>
      <formula2>32</formula2>
    </dataValidation>
    <dataValidation type="textLength" allowBlank="1" showInputMessage="1" showErrorMessage="1" errorTitle="文字数オーバー" error="全角140文字以内で入力してください。" sqref="A28:AF28" xr:uid="{E1132B35-50DE-40E7-A36A-68928CC56D57}">
      <formula1>0</formula1>
      <formula2>150</formula2>
    </dataValidation>
    <dataValidation type="textLength" allowBlank="1" showInputMessage="1" showErrorMessage="1" errorTitle="文字数オーバー" error="全角30文字以内で入力してください。" sqref="T24:AE24 T22:AE22 E22:O24" xr:uid="{18D07100-4773-43CB-B599-E798572F00F3}">
      <formula1>0</formula1>
      <formula2>40</formula2>
    </dataValidation>
    <dataValidation type="textLength" allowBlank="1" showInputMessage="1" showErrorMessage="1" sqref="A26:AF26" xr:uid="{2DEB039B-9D16-464D-B21D-140083749725}">
      <formula1>0</formula1>
      <formula2>150</formula2>
    </dataValidation>
    <dataValidation type="textLength" allowBlank="1" showInputMessage="1" showErrorMessage="1" sqref="T23:AE23" xr:uid="{955581A2-1B19-4930-BAF4-FC9686B1E115}">
      <formula1>0</formula1>
      <formula2>40</formula2>
    </dataValidation>
    <dataValidation type="list" imeMode="halfAlpha" allowBlank="1" showInputMessage="1" showErrorMessage="1" sqref="B47 B34 B41 B32 C33 B39 C40 B45 C46 E37" xr:uid="{6C4F23DE-B092-429A-A79F-4DA4FC7F7954}">
      <formula1>"✔,　"</formula1>
    </dataValidation>
  </dataValidations>
  <printOptions horizontalCentered="1"/>
  <pageMargins left="0.19685039370078741" right="0.19685039370078741" top="0.19685039370078741" bottom="0.11811023622047245" header="0.15748031496062992" footer="0.15748031496062992"/>
  <pageSetup paperSize="9" scale="74" fitToHeight="0" orientation="portrait" cellComments="asDisplayed" r:id="rId1"/>
  <headerFooter>
    <oddHeader xml:space="preserve">&amp;R&amp;10
&amp;9.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様式第10号</vt:lpstr>
      <vt:lpstr>研修記録簿</vt:lpstr>
      <vt:lpstr>研修記録簿!Print_Area</vt:lpstr>
      <vt:lpstr>様式第10号!Print_Area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M-PAGE</cp:lastModifiedBy>
  <cp:revision/>
  <cp:lastPrinted>2023-01-25T00:56:23Z</cp:lastPrinted>
  <dcterms:created xsi:type="dcterms:W3CDTF">2002-01-11T03:29:33Z</dcterms:created>
  <dcterms:modified xsi:type="dcterms:W3CDTF">2023-01-25T01:35:26Z</dcterms:modified>
  <cp:category/>
  <cp:contentStatus/>
</cp:coreProperties>
</file>