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4"/>
  <workbookPr codeName="ThisWorkbook"/>
  <mc:AlternateContent xmlns:mc="http://schemas.openxmlformats.org/markup-compatibility/2006">
    <mc:Choice Requires="x15">
      <x15ac:absPath xmlns:x15ac="http://schemas.microsoft.com/office/spreadsheetml/2010/11/ac" url="/Users/seom/Documents/農業をはじめるJP/保守作業_雇用就農資金/20240521_申請書類差替/20240521助成金申請書（ターム変更)/"/>
    </mc:Choice>
  </mc:AlternateContent>
  <xr:revisionPtr revIDLastSave="0" documentId="13_ncr:1_{30B05706-96E6-394E-A556-A23B4E7A0498}" xr6:coauthVersionLast="47" xr6:coauthVersionMax="47" xr10:uidLastSave="{00000000-0000-0000-0000-000000000000}"/>
  <bookViews>
    <workbookView xWindow="0" yWindow="760" windowWidth="29040" windowHeight="16000" tabRatio="748" xr2:uid="{00000000-000D-0000-FFFF-FFFF00000000}"/>
  </bookViews>
  <sheets>
    <sheet name="様式第10号" sheetId="73" r:id="rId1"/>
    <sheet name="研修記録簿" sheetId="74" r:id="rId2"/>
    <sheet name="（参考）研修記録簿　各月就業時間・対象期間の記入例 (4月)" sheetId="85" r:id="rId3"/>
    <sheet name="（非表示）（参考）記入例の図" sheetId="79" state="hidden" r:id="rId4"/>
  </sheets>
  <definedNames>
    <definedName name="_xlnm._FilterDatabase" localSheetId="1" hidden="1">研修記録簿!$AG$26:$AG$49</definedName>
    <definedName name="_xlnm._FilterDatabase" localSheetId="0" hidden="1">様式第10号!$AB$1:$AH$1</definedName>
    <definedName name="_xlnm.Print_Area" localSheetId="2">'（参考）研修記録簿　各月就業時間・対象期間の記入例 (4月)'!$A$1:$W$40</definedName>
    <definedName name="_xlnm.Print_Area" localSheetId="1">研修記録簿!$A$2:$AG$49</definedName>
    <definedName name="_xlnm.Print_Area" localSheetId="0">様式第10号!$A$3:$P$31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9" i="73" l="1"/>
  <c r="X9" i="73" s="1"/>
  <c r="BB31" i="85"/>
  <c r="AZ31" i="85"/>
  <c r="AW31" i="85"/>
  <c r="AG31" i="85"/>
  <c r="BB29" i="85"/>
  <c r="AZ29" i="85"/>
  <c r="AW29" i="85"/>
  <c r="AG29" i="85"/>
  <c r="BB27" i="85"/>
  <c r="AZ27" i="85"/>
  <c r="AW27" i="85"/>
  <c r="AG27" i="85"/>
  <c r="BB25" i="85"/>
  <c r="AZ25" i="85"/>
  <c r="AW25" i="85"/>
  <c r="AT25" i="85"/>
  <c r="AG25" i="85"/>
  <c r="AC10" i="85"/>
  <c r="AR31" i="85" s="1"/>
  <c r="AA10" i="85"/>
  <c r="AO31" i="85" s="1"/>
  <c r="Z10" i="85"/>
  <c r="Z16" i="85" s="1"/>
  <c r="J10" i="85"/>
  <c r="Q16" i="85" s="1"/>
  <c r="D10" i="85"/>
  <c r="O16" i="85" s="1"/>
  <c r="C10" i="85"/>
  <c r="C16" i="85" s="1"/>
  <c r="AC9" i="85"/>
  <c r="AR29" i="85" s="1"/>
  <c r="AA9" i="85"/>
  <c r="AO29" i="85" s="1"/>
  <c r="Z9" i="85"/>
  <c r="Z15" i="85" s="1"/>
  <c r="J9" i="85"/>
  <c r="Q15" i="85" s="1"/>
  <c r="D9" i="85"/>
  <c r="O15" i="85" s="1"/>
  <c r="C9" i="85"/>
  <c r="C15" i="85" s="1"/>
  <c r="AC8" i="85"/>
  <c r="AR27" i="85" s="1"/>
  <c r="AA8" i="85"/>
  <c r="AO27" i="85" s="1"/>
  <c r="Z8" i="85"/>
  <c r="Z14" i="85" s="1"/>
  <c r="J8" i="85"/>
  <c r="Q14" i="85" s="1"/>
  <c r="D8" i="85"/>
  <c r="O14" i="85" s="1"/>
  <c r="C8" i="85"/>
  <c r="C14" i="85" s="1"/>
  <c r="AC7" i="85"/>
  <c r="AR25" i="85" s="1"/>
  <c r="AA7" i="85"/>
  <c r="AO25" i="85" s="1"/>
  <c r="Z7" i="85"/>
  <c r="Z13" i="85" s="1"/>
  <c r="J7" i="85"/>
  <c r="Q13" i="85" s="1"/>
  <c r="D7" i="85"/>
  <c r="O13" i="85" s="1"/>
  <c r="C7" i="85"/>
  <c r="C13" i="85" s="1"/>
  <c r="AT27" i="85" l="1"/>
  <c r="AT29" i="85"/>
  <c r="AT31" i="85"/>
  <c r="AM25" i="85"/>
  <c r="AM27" i="85"/>
  <c r="AM29" i="85"/>
  <c r="AM31" i="85"/>
  <c r="W1" i="74" l="1"/>
  <c r="AU19" i="74"/>
  <c r="AU20" i="74" s="1"/>
  <c r="AU21" i="74" s="1"/>
  <c r="AU22" i="74" s="1"/>
  <c r="AU23" i="74" s="1"/>
  <c r="AU24" i="74" s="1"/>
  <c r="AU25" i="74" s="1"/>
  <c r="AU26" i="74" s="1"/>
  <c r="AU27" i="74" s="1"/>
  <c r="AU28" i="74" s="1"/>
  <c r="AU29" i="74" s="1"/>
  <c r="AU30" i="74" s="1"/>
  <c r="AU31" i="74" s="1"/>
  <c r="AU32" i="74" s="1"/>
  <c r="AU33" i="74" s="1"/>
  <c r="AU34" i="74" s="1"/>
  <c r="AU35" i="74" s="1"/>
  <c r="AU36" i="74" s="1"/>
  <c r="AU37" i="74" s="1"/>
  <c r="AU38" i="74" s="1"/>
  <c r="AU39" i="74" s="1"/>
  <c r="AU40" i="74" s="1"/>
  <c r="AU41" i="74" s="1"/>
  <c r="AU42" i="74" s="1"/>
  <c r="AU43" i="74" s="1"/>
  <c r="AU44" i="74" s="1"/>
  <c r="AU45" i="74" s="1"/>
  <c r="AU46" i="74" s="1"/>
  <c r="AU47" i="74" s="1"/>
  <c r="E18" i="74" l="1"/>
  <c r="AC18" i="74"/>
  <c r="AG3" i="74"/>
  <c r="J18" i="73"/>
  <c r="L3" i="73" l="1"/>
  <c r="AG2" i="74" s="1"/>
  <c r="AF30" i="73" l="1"/>
  <c r="AF29" i="73"/>
  <c r="AF28" i="73"/>
  <c r="AF27" i="73"/>
  <c r="AF26" i="73"/>
  <c r="AF25" i="73"/>
  <c r="AE25" i="73"/>
  <c r="I24" i="73"/>
  <c r="F18" i="73" l="1"/>
  <c r="U31" i="73"/>
  <c r="W31" i="73" s="1"/>
  <c r="AH10" i="73"/>
  <c r="Y13" i="73"/>
  <c r="Y14" i="73" s="1"/>
  <c r="Y15" i="73" s="1"/>
  <c r="Y16" i="73" s="1"/>
  <c r="Y17" i="73" s="1"/>
  <c r="Y12" i="73"/>
  <c r="Y11" i="73"/>
  <c r="Y10" i="73"/>
  <c r="Y9" i="73"/>
  <c r="AH4" i="73"/>
  <c r="AH5" i="73" s="1"/>
  <c r="E22" i="73"/>
  <c r="E27" i="73"/>
  <c r="T31" i="73" l="1"/>
  <c r="V31" i="73"/>
  <c r="U32" i="73" s="1"/>
  <c r="Z10" i="73"/>
  <c r="AA10" i="73" l="1"/>
  <c r="X10" i="73" s="1"/>
  <c r="W32" i="73"/>
  <c r="V32" i="73"/>
  <c r="U33" i="73" s="1"/>
  <c r="T32" i="73"/>
  <c r="J16" i="73" l="1"/>
  <c r="Z11" i="73"/>
  <c r="W33" i="73"/>
  <c r="T33" i="73"/>
  <c r="V33" i="73"/>
  <c r="U34" i="73" s="1"/>
  <c r="AA11" i="73" l="1"/>
  <c r="AG25" i="73"/>
  <c r="F16" i="73"/>
  <c r="W34" i="73"/>
  <c r="V34" i="73"/>
  <c r="U35" i="73" s="1"/>
  <c r="T34" i="73"/>
  <c r="X11" i="73" l="1"/>
  <c r="A28" i="74"/>
  <c r="A26" i="74"/>
  <c r="A11" i="74"/>
  <c r="Z11" i="74" s="1"/>
  <c r="AH25" i="73"/>
  <c r="Z12" i="73"/>
  <c r="AA12" i="73" s="1"/>
  <c r="T35" i="73"/>
  <c r="W35" i="73"/>
  <c r="V35" i="73"/>
  <c r="U36" i="73" s="1"/>
  <c r="X12" i="73" l="1"/>
  <c r="AV11" i="74"/>
  <c r="BC11" i="74"/>
  <c r="I61" i="74" s="1"/>
  <c r="X11" i="74"/>
  <c r="AU11" i="74" s="1"/>
  <c r="AW11" i="74" s="1"/>
  <c r="I62" i="74" s="1"/>
  <c r="AG26" i="73"/>
  <c r="A12" i="74" s="1"/>
  <c r="Z12" i="74" s="1"/>
  <c r="A23" i="74"/>
  <c r="U11" i="74"/>
  <c r="Z13" i="73"/>
  <c r="AA13" i="73" s="1"/>
  <c r="W36" i="73"/>
  <c r="V36" i="73"/>
  <c r="U37" i="73" s="1"/>
  <c r="T36" i="73"/>
  <c r="X13" i="73" l="1"/>
  <c r="AV12" i="74"/>
  <c r="BC12" i="74"/>
  <c r="AX11" i="74"/>
  <c r="BB11" i="74" s="1"/>
  <c r="R11" i="74" s="1"/>
  <c r="AY11" i="74"/>
  <c r="AZ11" i="74"/>
  <c r="X12" i="74"/>
  <c r="AU12" i="74" s="1"/>
  <c r="AH26" i="73"/>
  <c r="AG27" i="73" s="1"/>
  <c r="A13" i="74" s="1"/>
  <c r="Z13" i="74" s="1"/>
  <c r="U12" i="74"/>
  <c r="A24" i="74"/>
  <c r="Z14" i="73"/>
  <c r="AA14" i="73" s="1"/>
  <c r="X14" i="73" s="1"/>
  <c r="W37" i="73"/>
  <c r="V37" i="73"/>
  <c r="U38" i="73" s="1"/>
  <c r="T37" i="73"/>
  <c r="Z15" i="73" l="1"/>
  <c r="AA15" i="73" s="1"/>
  <c r="X15" i="73" s="1"/>
  <c r="AV13" i="74"/>
  <c r="BC13" i="74"/>
  <c r="AW12" i="74"/>
  <c r="BA11" i="74"/>
  <c r="P11" i="74" s="1"/>
  <c r="K11" i="74"/>
  <c r="M11" i="74"/>
  <c r="X13" i="74"/>
  <c r="AU13" i="74" s="1"/>
  <c r="AH27" i="73"/>
  <c r="AG28" i="73" s="1"/>
  <c r="A14" i="74" s="1"/>
  <c r="Z14" i="74" s="1"/>
  <c r="U13" i="74"/>
  <c r="A25" i="74"/>
  <c r="W38" i="73"/>
  <c r="V38" i="73"/>
  <c r="T38" i="73"/>
  <c r="Z16" i="73" l="1"/>
  <c r="AA16" i="73" s="1"/>
  <c r="X16" i="73" s="1"/>
  <c r="AV14" i="74"/>
  <c r="BC14" i="74"/>
  <c r="AX12" i="74"/>
  <c r="BA12" i="74" s="1"/>
  <c r="P12" i="74" s="1"/>
  <c r="AZ12" i="74"/>
  <c r="M12" i="74" s="1"/>
  <c r="AW13" i="74"/>
  <c r="AX13" i="74" s="1"/>
  <c r="BA13" i="74" s="1"/>
  <c r="AY12" i="74"/>
  <c r="K12" i="74" s="1"/>
  <c r="X14" i="74"/>
  <c r="AU14" i="74" s="1"/>
  <c r="AH28" i="73"/>
  <c r="AG29" i="73" s="1"/>
  <c r="A15" i="74" s="1"/>
  <c r="P23" i="74"/>
  <c r="U14" i="74"/>
  <c r="Z17" i="73" l="1"/>
  <c r="AA17" i="73" s="1"/>
  <c r="X17" i="73" s="1"/>
  <c r="BB12" i="74"/>
  <c r="R12" i="74" s="1"/>
  <c r="AW14" i="74"/>
  <c r="AX14" i="74" s="1"/>
  <c r="BB14" i="74" s="1"/>
  <c r="AZ13" i="74"/>
  <c r="M13" i="74" s="1"/>
  <c r="AY13" i="74"/>
  <c r="K13" i="74" s="1"/>
  <c r="BB13" i="74"/>
  <c r="P13" i="74"/>
  <c r="Z15" i="74"/>
  <c r="X15" i="74"/>
  <c r="AU15" i="74" s="1"/>
  <c r="AW15" i="74" s="1"/>
  <c r="AX15" i="74" s="1"/>
  <c r="AH29" i="73"/>
  <c r="AG30" i="73" s="1"/>
  <c r="A16" i="74" s="1"/>
  <c r="Z16" i="74" s="1"/>
  <c r="P24" i="74"/>
  <c r="U15" i="74"/>
  <c r="AV16" i="74" l="1"/>
  <c r="BC16" i="74"/>
  <c r="AV15" i="74"/>
  <c r="AZ15" i="74" s="1"/>
  <c r="BC15" i="74"/>
  <c r="BA14" i="74"/>
  <c r="AY14" i="74"/>
  <c r="K14" i="74" s="1"/>
  <c r="AZ14" i="74"/>
  <c r="M14" i="74" s="1"/>
  <c r="AY15" i="74"/>
  <c r="K15" i="74" s="1"/>
  <c r="R14" i="74"/>
  <c r="R13" i="74"/>
  <c r="X16" i="74"/>
  <c r="AU16" i="74" s="1"/>
  <c r="AW16" i="74" s="1"/>
  <c r="AX16" i="74" s="1"/>
  <c r="AH30" i="73"/>
  <c r="P25" i="74"/>
  <c r="U16" i="74"/>
  <c r="S61" i="74" l="1"/>
  <c r="S62" i="74"/>
  <c r="BB15" i="74"/>
  <c r="BA15" i="74"/>
  <c r="P15" i="74" s="1"/>
  <c r="BB16" i="74"/>
  <c r="AZ16" i="74"/>
  <c r="AY16" i="74"/>
  <c r="K16" i="74" s="1"/>
  <c r="BA16" i="74"/>
  <c r="P14" i="74"/>
  <c r="M15" i="74"/>
  <c r="R15" i="74"/>
  <c r="R16" i="74" l="1"/>
  <c r="P16" i="74"/>
  <c r="M16" i="74"/>
</calcChain>
</file>

<file path=xl/sharedStrings.xml><?xml version="1.0" encoding="utf-8"?>
<sst xmlns="http://schemas.openxmlformats.org/spreadsheetml/2006/main" count="434" uniqueCount="149">
  <si>
    <t>様式第１０号</t>
    <phoneticPr fontId="2"/>
  </si>
  <si>
    <t>多様な人材</t>
    <rPh sb="0" eb="2">
      <t>タヨウ</t>
    </rPh>
    <rPh sb="3" eb="5">
      <t>ジンザイ</t>
    </rPh>
    <phoneticPr fontId="2"/>
  </si>
  <si>
    <t>雇用就農資金助成金交付申請書（第</t>
    <phoneticPr fontId="2"/>
  </si>
  <si>
    <t>）</t>
    <phoneticPr fontId="2"/>
  </si>
  <si>
    <t>育成</t>
    <rPh sb="0" eb="2">
      <t>イクセイ</t>
    </rPh>
    <phoneticPr fontId="2"/>
  </si>
  <si>
    <t>法人</t>
    <rPh sb="0" eb="2">
      <t>ホウジン</t>
    </rPh>
    <phoneticPr fontId="2"/>
  </si>
  <si>
    <t>年</t>
    <rPh sb="0" eb="1">
      <t>ネン</t>
    </rPh>
    <phoneticPr fontId="2"/>
  </si>
  <si>
    <t>月</t>
    <rPh sb="0" eb="1">
      <t>ツキ</t>
    </rPh>
    <phoneticPr fontId="2"/>
  </si>
  <si>
    <t>日</t>
    <rPh sb="0" eb="1">
      <t>ニチ</t>
    </rPh>
    <phoneticPr fontId="2"/>
  </si>
  <si>
    <t>一般社団法人 全国農業会議所会長　殿</t>
    <rPh sb="0" eb="2">
      <t>イッパン</t>
    </rPh>
    <rPh sb="2" eb="6">
      <t>シャダンホウジン</t>
    </rPh>
    <phoneticPr fontId="2"/>
  </si>
  <si>
    <t>提出期限</t>
    <rPh sb="0" eb="2">
      <t>テイシュツ</t>
    </rPh>
    <rPh sb="2" eb="4">
      <t>キゲン</t>
    </rPh>
    <phoneticPr fontId="12"/>
  </si>
  <si>
    <t>申請回</t>
    <rPh sb="0" eb="2">
      <t>シンセイ</t>
    </rPh>
    <rPh sb="2" eb="3">
      <t>カイ</t>
    </rPh>
    <phoneticPr fontId="12"/>
  </si>
  <si>
    <t>開始日</t>
  </si>
  <si>
    <t>終了日</t>
  </si>
  <si>
    <t>事業実施農業法人等名</t>
    <phoneticPr fontId="2"/>
  </si>
  <si>
    <t>月数</t>
    <rPh sb="0" eb="2">
      <t>ツキスウ</t>
    </rPh>
    <phoneticPr fontId="2"/>
  </si>
  <si>
    <t>新規就農者育成総合対策実施要綱別記３第５の５の規定に基づき、雇用就農資金助成金の交付を申請します。</t>
    <phoneticPr fontId="2"/>
  </si>
  <si>
    <t>法人等雇用就農者氏名</t>
    <phoneticPr fontId="2"/>
  </si>
  <si>
    <t>交付期間</t>
    <phoneticPr fontId="2"/>
  </si>
  <si>
    <t>～</t>
    <phoneticPr fontId="2"/>
  </si>
  <si>
    <t>月</t>
    <rPh sb="0" eb="1">
      <t>ガツ</t>
    </rPh>
    <phoneticPr fontId="2"/>
  </si>
  <si>
    <t>今回申請する助成金の対象期間</t>
    <phoneticPr fontId="2"/>
  </si>
  <si>
    <t>（</t>
    <phoneticPr fontId="2"/>
  </si>
  <si>
    <t>ヶ月分）</t>
    <rPh sb="1" eb="2">
      <t>ゲツ</t>
    </rPh>
    <rPh sb="2" eb="3">
      <t>ブン</t>
    </rPh>
    <phoneticPr fontId="2"/>
  </si>
  <si>
    <t>交付金額</t>
    <rPh sb="0" eb="2">
      <t>コウフ</t>
    </rPh>
    <rPh sb="2" eb="4">
      <t>キンガク</t>
    </rPh>
    <phoneticPr fontId="2"/>
  </si>
  <si>
    <t>円 （</t>
    <rPh sb="0" eb="1">
      <t>エン</t>
    </rPh>
    <phoneticPr fontId="2"/>
  </si>
  <si>
    <t>円/月）</t>
    <rPh sb="0" eb="1">
      <t>エン</t>
    </rPh>
    <phoneticPr fontId="2"/>
  </si>
  <si>
    <t>助成金の振込口座</t>
  </si>
  <si>
    <t>フリガナ</t>
    <phoneticPr fontId="2"/>
  </si>
  <si>
    <t>入力シート数(月数)に応じてシート｢11号-1｣表示行、シート｢⑤｣表示を修正</t>
    <rPh sb="0" eb="2">
      <t>ニュウリョク</t>
    </rPh>
    <rPh sb="5" eb="6">
      <t>スウ</t>
    </rPh>
    <rPh sb="7" eb="9">
      <t>ツキスウ</t>
    </rPh>
    <rPh sb="11" eb="12">
      <t>オウ</t>
    </rPh>
    <rPh sb="20" eb="21">
      <t>ゴウ</t>
    </rPh>
    <rPh sb="24" eb="27">
      <t>ヒョウジギョウ</t>
    </rPh>
    <rPh sb="34" eb="36">
      <t>ヒョウジ</t>
    </rPh>
    <rPh sb="37" eb="39">
      <t>シュウセイ</t>
    </rPh>
    <phoneticPr fontId="2"/>
  </si>
  <si>
    <t>金融機関名</t>
  </si>
  <si>
    <t>支店番号</t>
  </si>
  <si>
    <t>申請回</t>
    <rPh sb="0" eb="2">
      <t>シンセイ</t>
    </rPh>
    <rPh sb="2" eb="3">
      <t>カイ</t>
    </rPh>
    <phoneticPr fontId="2"/>
  </si>
  <si>
    <t>開始日</t>
    <phoneticPr fontId="2"/>
  </si>
  <si>
    <t>終了日</t>
    <phoneticPr fontId="2"/>
  </si>
  <si>
    <t>支店名</t>
  </si>
  <si>
    <r>
      <t xml:space="preserve">預金種目
</t>
    </r>
    <r>
      <rPr>
        <sz val="9"/>
        <rFont val="ＭＳ 明朝"/>
        <family val="1"/>
        <charset val="128"/>
      </rPr>
      <t>※選択して下さい</t>
    </r>
    <rPh sb="0" eb="2">
      <t>ヨキン</t>
    </rPh>
    <rPh sb="6" eb="8">
      <t>センタク</t>
    </rPh>
    <rPh sb="10" eb="11">
      <t>クダ</t>
    </rPh>
    <phoneticPr fontId="2"/>
  </si>
  <si>
    <t>口座番号</t>
  </si>
  <si>
    <t>口座名義人名</t>
  </si>
  <si>
    <t>賃金締日・支払日→</t>
    <rPh sb="0" eb="2">
      <t>チンギン</t>
    </rPh>
    <rPh sb="2" eb="3">
      <t>シ</t>
    </rPh>
    <rPh sb="3" eb="4">
      <t>ヒ</t>
    </rPh>
    <rPh sb="5" eb="8">
      <t>シハライヒ</t>
    </rPh>
    <phoneticPr fontId="2"/>
  </si>
  <si>
    <t>日締め</t>
    <rPh sb="0" eb="1">
      <t>ニチ</t>
    </rPh>
    <rPh sb="1" eb="2">
      <t>シ</t>
    </rPh>
    <phoneticPr fontId="2"/>
  </si>
  <si>
    <t>日払い</t>
    <rPh sb="0" eb="1">
      <t>ニチ</t>
    </rPh>
    <rPh sb="1" eb="2">
      <t>ハラ</t>
    </rPh>
    <phoneticPr fontId="2"/>
  </si>
  <si>
    <t>（研修記録簿）</t>
    <rPh sb="1" eb="3">
      <t>ケンシュウ</t>
    </rPh>
    <rPh sb="3" eb="6">
      <t>キロクボ</t>
    </rPh>
    <phoneticPr fontId="2"/>
  </si>
  <si>
    <t>≪法人等雇用就農者の各月の就業時間（実労働時間※出勤簿・賃金台帳より転記）及び研修時間≫</t>
    <rPh sb="1" eb="9">
      <t>ホウジントウコヨウシュウノウシャ</t>
    </rPh>
    <rPh sb="10" eb="12">
      <t>カクツキ</t>
    </rPh>
    <rPh sb="13" eb="17">
      <t>シュウギョウジカン</t>
    </rPh>
    <rPh sb="18" eb="19">
      <t>ジツ</t>
    </rPh>
    <rPh sb="21" eb="23">
      <t>ジカン</t>
    </rPh>
    <rPh sb="24" eb="27">
      <t>シュッキンボ</t>
    </rPh>
    <rPh sb="28" eb="32">
      <t>チンギンダイチョウ</t>
    </rPh>
    <rPh sb="34" eb="36">
      <t>テンキ</t>
    </rPh>
    <rPh sb="37" eb="38">
      <t>オヨ</t>
    </rPh>
    <rPh sb="39" eb="41">
      <t>ケンシュウ</t>
    </rPh>
    <rPh sb="41" eb="43">
      <t>ジカン</t>
    </rPh>
    <phoneticPr fontId="2"/>
  </si>
  <si>
    <t>※就業時間：</t>
    <rPh sb="1" eb="3">
      <t>シュウギョウ</t>
    </rPh>
    <rPh sb="3" eb="5">
      <t>ジカン</t>
    </rPh>
    <phoneticPr fontId="2"/>
  </si>
  <si>
    <t>4月支払給与の算定期間が3/21～4/20 → 3/21～4/20の実労働時間数を「4月」の欄に記入</t>
    <phoneticPr fontId="2"/>
  </si>
  <si>
    <t>4月支払給与の算定期間が3/1～3/31 → 3/1～3/31の実労働時間数を「4月」の欄に記入</t>
    <rPh sb="1" eb="2">
      <t>ガツ</t>
    </rPh>
    <rPh sb="2" eb="4">
      <t>シハラ</t>
    </rPh>
    <rPh sb="4" eb="6">
      <t>キュウヨ</t>
    </rPh>
    <rPh sb="7" eb="11">
      <t>サンテイキカン</t>
    </rPh>
    <rPh sb="32" eb="38">
      <t>ジツロウドウジカンスウ</t>
    </rPh>
    <rPh sb="41" eb="42">
      <t>ガツ</t>
    </rPh>
    <rPh sb="44" eb="45">
      <t>ラン</t>
    </rPh>
    <rPh sb="46" eb="48">
      <t>キニュウ</t>
    </rPh>
    <phoneticPr fontId="2"/>
  </si>
  <si>
    <t>※研修時間：</t>
    <rPh sb="1" eb="3">
      <t>ケンシュウ</t>
    </rPh>
    <rPh sb="3" eb="5">
      <t>ジカン</t>
    </rPh>
    <phoneticPr fontId="2"/>
  </si>
  <si>
    <r>
      <t>1日～末日までの研修時間を記入。</t>
    </r>
    <r>
      <rPr>
        <b/>
        <u/>
        <sz val="12"/>
        <rFont val="ＭＳ Ｐゴシック"/>
        <family val="3"/>
        <charset val="128"/>
      </rPr>
      <t>年間の研修時間がおおむね300時間以上である必要があります。</t>
    </r>
    <rPh sb="1" eb="2">
      <t>ニチ</t>
    </rPh>
    <rPh sb="3" eb="5">
      <t>マツジツ</t>
    </rPh>
    <rPh sb="8" eb="10">
      <t>ケンシュウ</t>
    </rPh>
    <rPh sb="10" eb="12">
      <t>ジカン</t>
    </rPh>
    <rPh sb="16" eb="18">
      <t>ネンカン</t>
    </rPh>
    <rPh sb="19" eb="21">
      <t>ケンシュウ</t>
    </rPh>
    <rPh sb="21" eb="23">
      <t>ジカン</t>
    </rPh>
    <rPh sb="31" eb="33">
      <t>ジカン</t>
    </rPh>
    <rPh sb="33" eb="35">
      <t>イジョウ</t>
    </rPh>
    <rPh sb="38" eb="40">
      <t>ヒツヨウ</t>
    </rPh>
    <phoneticPr fontId="2"/>
  </si>
  <si>
    <t>←非表示にして下さい→</t>
    <rPh sb="1" eb="4">
      <t>ヒヒョウジ</t>
    </rPh>
    <rPh sb="7" eb="8">
      <t>クダ</t>
    </rPh>
    <phoneticPr fontId="2"/>
  </si>
  <si>
    <t>各月就業時間</t>
    <rPh sb="0" eb="2">
      <t>カクツキ</t>
    </rPh>
    <rPh sb="2" eb="4">
      <t>シュウギョウ</t>
    </rPh>
    <rPh sb="4" eb="6">
      <t>ジカン</t>
    </rPh>
    <phoneticPr fontId="2"/>
  </si>
  <si>
    <t>（対象期間）</t>
    <rPh sb="1" eb="2">
      <t>タイ</t>
    </rPh>
    <rPh sb="2" eb="3">
      <t>ゾウ</t>
    </rPh>
    <rPh sb="3" eb="4">
      <t>キ</t>
    </rPh>
    <rPh sb="4" eb="5">
      <t>アイダ</t>
    </rPh>
    <phoneticPr fontId="2"/>
  </si>
  <si>
    <t>各月研修時間</t>
    <phoneticPr fontId="2"/>
  </si>
  <si>
    <t>Xのコピー</t>
    <phoneticPr fontId="2"/>
  </si>
  <si>
    <t>Zのコピー</t>
    <phoneticPr fontId="2"/>
  </si>
  <si>
    <t>対象期間の
始めの日</t>
    <rPh sb="0" eb="2">
      <t>タイショウ</t>
    </rPh>
    <rPh sb="2" eb="4">
      <t>キカン</t>
    </rPh>
    <rPh sb="6" eb="7">
      <t>ハジ</t>
    </rPh>
    <rPh sb="9" eb="10">
      <t>ヒ</t>
    </rPh>
    <phoneticPr fontId="2"/>
  </si>
  <si>
    <t>左の月・日別表示</t>
    <rPh sb="0" eb="1">
      <t>ヒダリ</t>
    </rPh>
    <rPh sb="2" eb="3">
      <t>ツキ</t>
    </rPh>
    <rPh sb="4" eb="5">
      <t>ニチ</t>
    </rPh>
    <rPh sb="5" eb="6">
      <t>ベツ</t>
    </rPh>
    <rPh sb="6" eb="8">
      <t>ヒョウジ</t>
    </rPh>
    <phoneticPr fontId="2"/>
  </si>
  <si>
    <t>：</t>
    <phoneticPr fontId="2"/>
  </si>
  <si>
    <t>時間</t>
    <rPh sb="0" eb="2">
      <t>ジカン</t>
    </rPh>
    <phoneticPr fontId="2"/>
  </si>
  <si>
    <t>←</t>
    <phoneticPr fontId="2"/>
  </si>
  <si>
    <t>(</t>
    <phoneticPr fontId="2"/>
  </si>
  <si>
    <t>)</t>
    <phoneticPr fontId="2"/>
  </si>
  <si>
    <t>月</t>
    <phoneticPr fontId="2"/>
  </si>
  <si>
    <t>list</t>
    <phoneticPr fontId="2"/>
  </si>
  <si>
    <t>週平均</t>
    <rPh sb="0" eb="1">
      <t>シュウ</t>
    </rPh>
    <rPh sb="1" eb="3">
      <t>ヘイキン</t>
    </rPh>
    <phoneticPr fontId="2"/>
  </si>
  <si>
    <t>合計</t>
    <rPh sb="0" eb="2">
      <t>ゴウケイ</t>
    </rPh>
    <phoneticPr fontId="2"/>
  </si>
  <si>
    <t>当月</t>
    <rPh sb="0" eb="2">
      <t>トウゲツ</t>
    </rPh>
    <phoneticPr fontId="2"/>
  </si>
  <si>
    <t>翌月</t>
    <rPh sb="0" eb="2">
      <t>ヨクゲツ</t>
    </rPh>
    <phoneticPr fontId="2"/>
  </si>
  <si>
    <t>≪各月の研修内容≫　実施した研修について簡潔に記載してください。</t>
    <rPh sb="1" eb="3">
      <t>カクツキ</t>
    </rPh>
    <rPh sb="4" eb="6">
      <t>ケンシュウ</t>
    </rPh>
    <rPh sb="6" eb="8">
      <t>ナイヨウ</t>
    </rPh>
    <phoneticPr fontId="2"/>
  </si>
  <si>
    <t>●</t>
    <phoneticPr fontId="2"/>
  </si>
  <si>
    <t>各月研修内容（実績）</t>
    <rPh sb="0" eb="2">
      <t>カクツキ</t>
    </rPh>
    <rPh sb="2" eb="4">
      <t>ケンシュウ</t>
    </rPh>
    <rPh sb="4" eb="6">
      <t>ナイヨウ</t>
    </rPh>
    <rPh sb="7" eb="9">
      <t>ジッセキ</t>
    </rPh>
    <phoneticPr fontId="2"/>
  </si>
  <si>
    <t>≪経営体チェック欄≫　以下の点を満たしている場合、各欄にチェックをしてください</t>
    <rPh sb="1" eb="4">
      <t>ケイエイタイ</t>
    </rPh>
    <rPh sb="8" eb="9">
      <t>ラン</t>
    </rPh>
    <rPh sb="11" eb="13">
      <t>イカ</t>
    </rPh>
    <rPh sb="14" eb="15">
      <t>テン</t>
    </rPh>
    <rPh sb="16" eb="17">
      <t>ミ</t>
    </rPh>
    <rPh sb="22" eb="24">
      <t>バアイ</t>
    </rPh>
    <rPh sb="25" eb="26">
      <t>カク</t>
    </rPh>
    <rPh sb="26" eb="27">
      <t>ラン</t>
    </rPh>
    <phoneticPr fontId="2"/>
  </si>
  <si>
    <t>　</t>
  </si>
  <si>
    <t>法人等雇用就農者が正社員として勤務している（独立支援タイプ又は新法人設立支援タイプの場合は従業員）</t>
    <rPh sb="0" eb="8">
      <t>ホウジントウコヨウシュウノウシャ</t>
    </rPh>
    <rPh sb="9" eb="12">
      <t>セイシャイン</t>
    </rPh>
    <rPh sb="15" eb="17">
      <t>キンム</t>
    </rPh>
    <rPh sb="22" eb="26">
      <t>ドクリツシエン</t>
    </rPh>
    <rPh sb="29" eb="30">
      <t>マタ</t>
    </rPh>
    <rPh sb="31" eb="38">
      <t>シンホウジンセツリツシエン</t>
    </rPh>
    <rPh sb="42" eb="44">
      <t>バアイ</t>
    </rPh>
    <rPh sb="45" eb="48">
      <t>ジュウギョウイン</t>
    </rPh>
    <phoneticPr fontId="2"/>
  </si>
  <si>
    <t>→変形労働時間制を採用しているため、今回の助成金申請期間を通じて、</t>
    <rPh sb="1" eb="8">
      <t>ヘンケイロウドウジカンセイ</t>
    </rPh>
    <rPh sb="9" eb="11">
      <t>サイヨウ</t>
    </rPh>
    <phoneticPr fontId="2"/>
  </si>
  <si>
    <t>所得税及び雇用保険料等の控除を行っている</t>
    <rPh sb="0" eb="3">
      <t>ショトクゼイ</t>
    </rPh>
    <rPh sb="3" eb="4">
      <t>オヨ</t>
    </rPh>
    <rPh sb="5" eb="7">
      <t>コヨウ</t>
    </rPh>
    <rPh sb="7" eb="10">
      <t>ホケンリョウ</t>
    </rPh>
    <rPh sb="10" eb="11">
      <t>ナド</t>
    </rPh>
    <rPh sb="12" eb="14">
      <t>コウジョ</t>
    </rPh>
    <rPh sb="15" eb="16">
      <t>オコナ</t>
    </rPh>
    <phoneticPr fontId="2"/>
  </si>
  <si>
    <t>研修計画に基づき適切に研修を実施した</t>
    <rPh sb="0" eb="2">
      <t>ケンシュウ</t>
    </rPh>
    <rPh sb="2" eb="4">
      <t>ケイカク</t>
    </rPh>
    <rPh sb="5" eb="6">
      <t>モト</t>
    </rPh>
    <rPh sb="8" eb="10">
      <t>テキセツ</t>
    </rPh>
    <rPh sb="11" eb="13">
      <t>ケンシュウ</t>
    </rPh>
    <rPh sb="14" eb="16">
      <t>ジッシ</t>
    </rPh>
    <phoneticPr fontId="2"/>
  </si>
  <si>
    <t>≪法人等雇用就農者チェック欄≫以下の点を満たしている場合、各欄にチェックをしてください</t>
    <rPh sb="1" eb="9">
      <t>ホウジントウコヨウシュウノウシャ</t>
    </rPh>
    <rPh sb="13" eb="14">
      <t>ラン</t>
    </rPh>
    <phoneticPr fontId="2"/>
  </si>
  <si>
    <t>上記の申請内容及び添付の出勤簿・賃金台帳等が実態と相違がない</t>
    <rPh sb="0" eb="2">
      <t>ジョウキ</t>
    </rPh>
    <rPh sb="3" eb="5">
      <t>シンセイ</t>
    </rPh>
    <rPh sb="5" eb="7">
      <t>ナイヨウ</t>
    </rPh>
    <rPh sb="7" eb="8">
      <t>オヨ</t>
    </rPh>
    <rPh sb="9" eb="11">
      <t>テンプ</t>
    </rPh>
    <rPh sb="12" eb="15">
      <t>シュッキンボ</t>
    </rPh>
    <rPh sb="16" eb="21">
      <t>チンギンダイチョウナド</t>
    </rPh>
    <rPh sb="22" eb="24">
      <t>ジッタイ</t>
    </rPh>
    <rPh sb="25" eb="27">
      <t>ソウイ</t>
    </rPh>
    <phoneticPr fontId="2"/>
  </si>
  <si>
    <t>　</t>
    <phoneticPr fontId="2"/>
  </si>
  <si>
    <t>経営体から、研修計画に基づき適切に研修を受けている</t>
    <rPh sb="0" eb="3">
      <t>ケイエイタイ</t>
    </rPh>
    <rPh sb="6" eb="10">
      <t>ケンシュウケイカク</t>
    </rPh>
    <rPh sb="11" eb="12">
      <t>モト</t>
    </rPh>
    <rPh sb="14" eb="16">
      <t>テキセツ</t>
    </rPh>
    <rPh sb="17" eb="19">
      <t>ケンシュウ</t>
    </rPh>
    <rPh sb="20" eb="21">
      <t>ウ</t>
    </rPh>
    <phoneticPr fontId="2"/>
  </si>
  <si>
    <t>末</t>
    <rPh sb="0" eb="1">
      <t>マツ</t>
    </rPh>
    <phoneticPr fontId="2"/>
  </si>
  <si>
    <t>特に記載間違いが多い箇所であるため、各自、①～④、
どのパターンに該当するかを確認してから、研修記録簿を記載して下さい</t>
    <rPh sb="0" eb="1">
      <t>トク</t>
    </rPh>
    <rPh sb="2" eb="4">
      <t>キサイ</t>
    </rPh>
    <rPh sb="4" eb="6">
      <t>マチガ</t>
    </rPh>
    <rPh sb="8" eb="9">
      <t>オオ</t>
    </rPh>
    <rPh sb="10" eb="12">
      <t>カショ</t>
    </rPh>
    <rPh sb="18" eb="20">
      <t>カクジ</t>
    </rPh>
    <rPh sb="33" eb="35">
      <t>ガイトウ</t>
    </rPh>
    <rPh sb="39" eb="41">
      <t>カクニン</t>
    </rPh>
    <rPh sb="46" eb="51">
      <t>ケンシュウキロクボ</t>
    </rPh>
    <rPh sb="52" eb="54">
      <t>キサイ</t>
    </rPh>
    <rPh sb="56" eb="57">
      <t>クダ</t>
    </rPh>
    <phoneticPr fontId="57"/>
  </si>
  <si>
    <t>出勤簿</t>
    <rPh sb="0" eb="2">
      <t>シュッキン</t>
    </rPh>
    <rPh sb="2" eb="3">
      <t>ボ</t>
    </rPh>
    <phoneticPr fontId="57"/>
  </si>
  <si>
    <t>支払い日</t>
    <rPh sb="0" eb="2">
      <t>シハラ</t>
    </rPh>
    <rPh sb="3" eb="4">
      <t>ビ</t>
    </rPh>
    <phoneticPr fontId="57"/>
  </si>
  <si>
    <t>月日</t>
    <rPh sb="0" eb="2">
      <t>ツキヒ</t>
    </rPh>
    <phoneticPr fontId="57"/>
  </si>
  <si>
    <t>出社</t>
    <rPh sb="0" eb="2">
      <t>シュッシャ</t>
    </rPh>
    <phoneticPr fontId="57"/>
  </si>
  <si>
    <t>退社</t>
    <rPh sb="0" eb="2">
      <t>タイシャ</t>
    </rPh>
    <phoneticPr fontId="57"/>
  </si>
  <si>
    <t>休憩</t>
    <rPh sb="0" eb="2">
      <t>キュウケイ</t>
    </rPh>
    <phoneticPr fontId="57"/>
  </si>
  <si>
    <t>労働時間</t>
    <rPh sb="0" eb="4">
      <t>ロウドウジカン</t>
    </rPh>
    <phoneticPr fontId="57"/>
  </si>
  <si>
    <t>月合計労働時間</t>
    <rPh sb="0" eb="3">
      <t>ツキゴウケイ</t>
    </rPh>
    <rPh sb="3" eb="7">
      <t>ロウドウジカン</t>
    </rPh>
    <phoneticPr fontId="57"/>
  </si>
  <si>
    <t>月の労働時間を
各月就業時間
に記載する</t>
    <rPh sb="0" eb="1">
      <t>ツキ</t>
    </rPh>
    <rPh sb="2" eb="6">
      <t>ロウドウジカン</t>
    </rPh>
    <rPh sb="8" eb="10">
      <t>カクツキ</t>
    </rPh>
    <rPh sb="10" eb="14">
      <t>シュウギョウジカン</t>
    </rPh>
    <rPh sb="16" eb="18">
      <t>キサイ</t>
    </rPh>
    <phoneticPr fontId="57"/>
  </si>
  <si>
    <t>①</t>
    <phoneticPr fontId="57"/>
  </si>
  <si>
    <t>20日締め当月末日払い</t>
    <rPh sb="2" eb="3">
      <t>ニチ</t>
    </rPh>
    <rPh sb="3" eb="4">
      <t>シ</t>
    </rPh>
    <rPh sb="5" eb="7">
      <t>トウゲツ</t>
    </rPh>
    <rPh sb="7" eb="8">
      <t>マツ</t>
    </rPh>
    <rPh sb="8" eb="9">
      <t>ジツ</t>
    </rPh>
    <rPh sb="9" eb="10">
      <t>バラ</t>
    </rPh>
    <phoneticPr fontId="57"/>
  </si>
  <si>
    <t>60分</t>
    <rPh sb="2" eb="3">
      <t>フン</t>
    </rPh>
    <phoneticPr fontId="57"/>
  </si>
  <si>
    <t>8時間</t>
    <rPh sb="1" eb="3">
      <t>ジカン</t>
    </rPh>
    <phoneticPr fontId="57"/>
  </si>
  <si>
    <t>・・・</t>
    <phoneticPr fontId="57"/>
  </si>
  <si>
    <t>200時間</t>
    <rPh sb="3" eb="5">
      <t>ジカン</t>
    </rPh>
    <phoneticPr fontId="57"/>
  </si>
  <si>
    <t>②</t>
    <phoneticPr fontId="57"/>
  </si>
  <si>
    <t>20日締め翌月20日払い</t>
    <rPh sb="2" eb="3">
      <t>ニチ</t>
    </rPh>
    <rPh sb="3" eb="4">
      <t>シ</t>
    </rPh>
    <rPh sb="5" eb="7">
      <t>ヨクゲツ</t>
    </rPh>
    <rPh sb="9" eb="10">
      <t>ジツ</t>
    </rPh>
    <rPh sb="10" eb="11">
      <t>バラ</t>
    </rPh>
    <phoneticPr fontId="57"/>
  </si>
  <si>
    <t>③</t>
    <phoneticPr fontId="57"/>
  </si>
  <si>
    <t>月末締め翌月20日払い</t>
    <rPh sb="0" eb="3">
      <t>ゲツマツジ</t>
    </rPh>
    <rPh sb="4" eb="6">
      <t>ヨクツキ</t>
    </rPh>
    <rPh sb="8" eb="9">
      <t>ニチ</t>
    </rPh>
    <rPh sb="9" eb="10">
      <t>バラ</t>
    </rPh>
    <phoneticPr fontId="57"/>
  </si>
  <si>
    <t>④</t>
    <phoneticPr fontId="57"/>
  </si>
  <si>
    <t>月末締め当月末日払い</t>
    <rPh sb="0" eb="3">
      <t>ゲツマツジ</t>
    </rPh>
    <rPh sb="4" eb="6">
      <t>トウゲツ</t>
    </rPh>
    <rPh sb="6" eb="8">
      <t>マツジツ</t>
    </rPh>
    <rPh sb="8" eb="9">
      <t>バラ</t>
    </rPh>
    <phoneticPr fontId="57"/>
  </si>
  <si>
    <t>賃金台帳</t>
    <rPh sb="0" eb="4">
      <t>チンギンダイチョウ</t>
    </rPh>
    <phoneticPr fontId="57"/>
  </si>
  <si>
    <t>労働日数</t>
    <rPh sb="0" eb="4">
      <t>ロウドウニッスウ</t>
    </rPh>
    <phoneticPr fontId="57"/>
  </si>
  <si>
    <t>基本賃金</t>
    <rPh sb="0" eb="4">
      <t>キホンチンギン</t>
    </rPh>
    <phoneticPr fontId="57"/>
  </si>
  <si>
    <t>通勤手当</t>
    <rPh sb="0" eb="2">
      <t>ツウキン</t>
    </rPh>
    <rPh sb="2" eb="4">
      <t>テアテ</t>
    </rPh>
    <phoneticPr fontId="57"/>
  </si>
  <si>
    <t>家族手当</t>
    <rPh sb="0" eb="4">
      <t>カゾクテアテ</t>
    </rPh>
    <phoneticPr fontId="57"/>
  </si>
  <si>
    <t>健康保険</t>
    <rPh sb="0" eb="4">
      <t>ケンコウホケン</t>
    </rPh>
    <phoneticPr fontId="57"/>
  </si>
  <si>
    <t>厚生年金</t>
    <rPh sb="0" eb="4">
      <t>コウセイネンキン</t>
    </rPh>
    <phoneticPr fontId="57"/>
  </si>
  <si>
    <t>雇用保険</t>
    <rPh sb="0" eb="4">
      <t>コヨウホケン</t>
    </rPh>
    <phoneticPr fontId="57"/>
  </si>
  <si>
    <t>市民税</t>
    <rPh sb="0" eb="3">
      <t>シミンゼイ</t>
    </rPh>
    <phoneticPr fontId="57"/>
  </si>
  <si>
    <t>所得税</t>
    <rPh sb="0" eb="3">
      <t>ショトクゼイ</t>
    </rPh>
    <phoneticPr fontId="57"/>
  </si>
  <si>
    <t>支給額</t>
    <rPh sb="0" eb="3">
      <t>シキュウガク</t>
    </rPh>
    <phoneticPr fontId="57"/>
  </si>
  <si>
    <t>給与の算定期間</t>
    <rPh sb="0" eb="2">
      <t>キュウヨ</t>
    </rPh>
    <rPh sb="3" eb="5">
      <t>サンテイ</t>
    </rPh>
    <rPh sb="5" eb="7">
      <t>キカン</t>
    </rPh>
    <phoneticPr fontId="57"/>
  </si>
  <si>
    <t>給与算定期間を
（対象期間）
に記載する</t>
    <rPh sb="0" eb="2">
      <t>キュウヨ</t>
    </rPh>
    <rPh sb="2" eb="6">
      <t>サンテイキカン</t>
    </rPh>
    <rPh sb="9" eb="13">
      <t>タイショウキカン</t>
    </rPh>
    <rPh sb="16" eb="18">
      <t>キサイ</t>
    </rPh>
    <phoneticPr fontId="57"/>
  </si>
  <si>
    <t>～</t>
    <phoneticPr fontId="57"/>
  </si>
  <si>
    <t>セルAI2に年度・回を入力</t>
    <rPh sb="11" eb="13">
      <t>ニュウリョク</t>
    </rPh>
    <phoneticPr fontId="2"/>
  </si>
  <si>
    <t>列AB～AIを非表示</t>
    <rPh sb="0" eb="1">
      <t>レツ</t>
    </rPh>
    <rPh sb="7" eb="10">
      <t>ヒヒョウジ</t>
    </rPh>
    <phoneticPr fontId="2"/>
  </si>
  <si>
    <t>セルZ9に研修開始日を入力</t>
    <phoneticPr fontId="2"/>
  </si>
  <si>
    <t>①</t>
    <phoneticPr fontId="2"/>
  </si>
  <si>
    <t>②</t>
    <phoneticPr fontId="2"/>
  </si>
  <si>
    <t>③</t>
    <phoneticPr fontId="2"/>
  </si>
  <si>
    <t>④</t>
    <phoneticPr fontId="2"/>
  </si>
  <si>
    <t>29日</t>
    <rPh sb="2" eb="3">
      <t>ニチ</t>
    </rPh>
    <phoneticPr fontId="2"/>
  </si>
  <si>
    <t>（研修記録簿）</t>
    <rPh sb="1" eb="6">
      <t>ケンシュウキロクボ</t>
    </rPh>
    <phoneticPr fontId="2"/>
  </si>
  <si>
    <t>○</t>
    <phoneticPr fontId="2"/>
  </si>
  <si>
    <t>賃金台帳</t>
    <rPh sb="0" eb="2">
      <t>チンギン</t>
    </rPh>
    <rPh sb="2" eb="4">
      <t>ダイチョウ</t>
    </rPh>
    <phoneticPr fontId="2"/>
  </si>
  <si>
    <t>出勤簿</t>
    <rPh sb="0" eb="3">
      <t>シュッキンボ</t>
    </rPh>
    <phoneticPr fontId="2"/>
  </si>
  <si>
    <t>※２回目以降の申請については、前回から変更がない場合は記入しなくてもよい。</t>
    <phoneticPr fontId="2"/>
  </si>
  <si>
    <t>AWの一ヶ月
後の前日</t>
    <rPh sb="3" eb="6">
      <t>イッカゲツ</t>
    </rPh>
    <rPh sb="7" eb="8">
      <t>ゴ</t>
    </rPh>
    <rPh sb="9" eb="11">
      <t>ゼンジツ</t>
    </rPh>
    <phoneticPr fontId="2"/>
  </si>
  <si>
    <t>●</t>
  </si>
  <si>
    <r>
      <t>助成金申請期間を通じて、法人等雇用就農者の就業時間が週３５時間（＝月１４０時間）</t>
    </r>
    <r>
      <rPr>
        <vertAlign val="superscript"/>
        <sz val="10"/>
        <rFont val="ＭＳ Ｐゴシック"/>
        <family val="3"/>
        <charset val="128"/>
      </rPr>
      <t>※</t>
    </r>
    <r>
      <rPr>
        <sz val="14"/>
        <rFont val="ＭＳ Ｐゴシック"/>
        <family val="3"/>
        <charset val="128"/>
      </rPr>
      <t>以上ある</t>
    </r>
    <rPh sb="12" eb="20">
      <t>ホウジントウコヨウシュウノウシャ</t>
    </rPh>
    <phoneticPr fontId="2"/>
  </si>
  <si>
    <r>
      <t>　 法人等雇用就農者の就業時間が週３５時間（＝月１４０時間）</t>
    </r>
    <r>
      <rPr>
        <vertAlign val="superscript"/>
        <sz val="10"/>
        <rFont val="ＭＳ Ｐゴシック"/>
        <family val="3"/>
        <charset val="128"/>
      </rPr>
      <t>※</t>
    </r>
    <r>
      <rPr>
        <sz val="14"/>
        <rFont val="ＭＳ Ｐゴシック"/>
        <family val="3"/>
        <charset val="128"/>
      </rPr>
      <t>以上ない場合</t>
    </r>
    <rPh sb="2" eb="10">
      <t>ホウジントウコヨウシュウノウシャ</t>
    </rPh>
    <phoneticPr fontId="2"/>
  </si>
  <si>
    <r>
      <t xml:space="preserve"> １年間を通じて、法人等雇用就農者の就業時間が週３５時間（＝月１４０時間）</t>
    </r>
    <r>
      <rPr>
        <vertAlign val="superscript"/>
        <sz val="10"/>
        <rFont val="ＭＳ Ｐゴシック"/>
        <family val="3"/>
        <charset val="128"/>
      </rPr>
      <t>※</t>
    </r>
    <r>
      <rPr>
        <sz val="14"/>
        <rFont val="ＭＳ Ｐゴシック"/>
        <family val="3"/>
        <charset val="128"/>
      </rPr>
      <t>以上となる見込みである</t>
    </r>
    <rPh sb="2" eb="3">
      <t>ネン</t>
    </rPh>
    <rPh sb="3" eb="4">
      <t>カン</t>
    </rPh>
    <rPh sb="9" eb="17">
      <t>ホウジントウコヨウシュウノウシャ</t>
    </rPh>
    <rPh sb="43" eb="45">
      <t>ミコ</t>
    </rPh>
    <phoneticPr fontId="2"/>
  </si>
  <si>
    <t>※法人等雇用就農者が障がい者の場合、または、育児・介護を理由に短時間勤務を実施する場合は、週20時間（＝月80時間）</t>
    <rPh sb="45" eb="46">
      <t>シュウ</t>
    </rPh>
    <rPh sb="48" eb="50">
      <t>ジカン</t>
    </rPh>
    <rPh sb="52" eb="53">
      <t>ツキ</t>
    </rPh>
    <rPh sb="55" eb="57">
      <t>ジカン</t>
    </rPh>
    <phoneticPr fontId="2"/>
  </si>
  <si>
    <t>支払分　　　　（目安）</t>
    <rPh sb="0" eb="3">
      <t>シハライブン</t>
    </rPh>
    <rPh sb="8" eb="10">
      <t>メヤス</t>
    </rPh>
    <phoneticPr fontId="2"/>
  </si>
  <si>
    <t>（目安）</t>
    <rPh sb="1" eb="3">
      <t>メヤス</t>
    </rPh>
    <phoneticPr fontId="2"/>
  </si>
  <si>
    <t>賃金台帳表示用
（Ｚの年月）</t>
    <rPh sb="0" eb="2">
      <t>チンギン</t>
    </rPh>
    <rPh sb="2" eb="4">
      <t>ダイチョウ</t>
    </rPh>
    <rPh sb="4" eb="6">
      <t>ヒョウジ</t>
    </rPh>
    <rPh sb="6" eb="7">
      <t>ヨウ</t>
    </rPh>
    <rPh sb="11" eb="13">
      <t>ネンゲツ</t>
    </rPh>
    <phoneticPr fontId="2"/>
  </si>
  <si>
    <t>4-1</t>
    <phoneticPr fontId="2"/>
  </si>
  <si>
    <t>〈令和４年度第１回〉</t>
  </si>
  <si>
    <t>給与支払い月（1日）</t>
    <rPh sb="0" eb="2">
      <t>キュウヨ</t>
    </rPh>
    <rPh sb="2" eb="4">
      <t>シハラ</t>
    </rPh>
    <rPh sb="5" eb="6">
      <t>ツキ</t>
    </rPh>
    <rPh sb="8" eb="9">
      <t>ヒ</t>
    </rPh>
    <phoneticPr fontId="2"/>
  </si>
  <si>
    <t>←①入力</t>
    <rPh sb="2" eb="4">
      <t>ニュウリョク</t>
    </rPh>
    <phoneticPr fontId="2"/>
  </si>
  <si>
    <t>②（〇月給与支払い分）の〇を修正</t>
    <rPh sb="3" eb="4">
      <t>ツキ</t>
    </rPh>
    <rPh sb="4" eb="6">
      <t>キュウヨ</t>
    </rPh>
    <rPh sb="6" eb="8">
      <t>シハラ</t>
    </rPh>
    <rPh sb="9" eb="10">
      <t>ブン</t>
    </rPh>
    <rPh sb="14" eb="16">
      <t>シュウセイ</t>
    </rPh>
    <phoneticPr fontId="2"/>
  </si>
  <si>
    <t>（対象期間）</t>
  </si>
  <si>
    <t>←　非表示　→</t>
    <rPh sb="2" eb="5">
      <t>ヒヒョウジ</t>
    </rPh>
    <phoneticPr fontId="2"/>
  </si>
  <si>
    <t>（参考）研修記録簿　各月就業時間・対象期間の記載例（4月給与支払い分）</t>
    <rPh sb="1" eb="3">
      <t>サンコウ</t>
    </rPh>
    <rPh sb="4" eb="9">
      <t>ケンシュウキロクボ</t>
    </rPh>
    <rPh sb="10" eb="11">
      <t>カク</t>
    </rPh>
    <rPh sb="11" eb="12">
      <t>ツキ</t>
    </rPh>
    <rPh sb="12" eb="14">
      <t>シュウギョウ</t>
    </rPh>
    <rPh sb="14" eb="16">
      <t>ジカン</t>
    </rPh>
    <rPh sb="17" eb="19">
      <t>タイショウ</t>
    </rPh>
    <rPh sb="19" eb="21">
      <t>キカン</t>
    </rPh>
    <rPh sb="22" eb="24">
      <t>キサイ</t>
    </rPh>
    <rPh sb="24" eb="25">
      <t>レイ</t>
    </rPh>
    <rPh sb="28" eb="30">
      <t>キュウヨ</t>
    </rPh>
    <rPh sb="30" eb="32">
      <t>シハラ</t>
    </rPh>
    <rPh sb="33" eb="34">
      <t>ブン</t>
    </rPh>
    <phoneticPr fontId="57"/>
  </si>
  <si>
    <t>※2024.5.20更新版</t>
    <rPh sb="10" eb="13">
      <t>コウシンバン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</si>
</sst>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quot;（ &quot;[$-411]ggge&quot;年&quot;m&quot;月 ）&quot;;@"/>
    <numFmt numFmtId="177" formatCode="&quot;（ &quot;[$-411]yyyy&quot;年&quot;m&quot;月 ）&quot;;@"/>
    <numFmt numFmtId="178" formatCode="d&quot;回&quot;"/>
    <numFmt numFmtId="179" formatCode="[$-F800]dddd\,\ mmmm\ dd\,\ yyyy"/>
    <numFmt numFmtId="180" formatCode="0_);[Red]\(0\)"/>
    <numFmt numFmtId="181" formatCode="[$-411]ggge&quot;年&quot;m&quot;月&quot;d&quot;日&quot;;@"/>
    <numFmt numFmtId="182" formatCode="yyyy&quot;年&quot;m&quot;月&quot;d&quot;日&quot;\(aaa\)"/>
    <numFmt numFmtId="183" formatCode="[$-411]yyyy&quot;年&quot;m&quot;月&quot;d&quot;日&quot;"/>
    <numFmt numFmtId="184" formatCode="#,##0_ ;[Red]\-#,##0\ "/>
    <numFmt numFmtId="185" formatCode="yyyy&quot;年&quot;m&quot;月&quot;d&quot;日&quot;;@"/>
    <numFmt numFmtId="186" formatCode="#,##0_);[Red]\(#,##0\)"/>
    <numFmt numFmtId="187" formatCode="&quot;円&quot;\)"/>
    <numFmt numFmtId="188" formatCode="m"/>
    <numFmt numFmtId="189" formatCode="m&quot;月&quot;d&quot;日&quot;;@"/>
    <numFmt numFmtId="190" formatCode="d&quot;日&quot;"/>
    <numFmt numFmtId="191" formatCode="d"/>
    <numFmt numFmtId="192" formatCode="#,##0_ "/>
    <numFmt numFmtId="193" formatCode="[$]ggge&quot;年&quot;m&quot;月&quot;d&quot;日&quot;;@" x16r2:formatCode16="[$-ja-JP-x-gannen]ggge&quot;年&quot;m&quot;月&quot;d&quot;日&quot;;@"/>
    <numFmt numFmtId="194" formatCode="yyyy&quot;年&quot;m&quot;月&quot;;@"/>
  </numFmts>
  <fonts count="79">
    <font>
      <sz val="11"/>
      <name val="ＭＳ Ｐゴシック"/>
      <family val="3"/>
      <charset val="128"/>
    </font>
    <font>
      <sz val="11"/>
      <color theme="1"/>
      <name val="ＭＳ Ｐゴシック"/>
      <family val="2"/>
      <charset val="128"/>
      <scheme val="minor"/>
    </font>
    <font>
      <sz val="6"/>
      <name val="ＭＳ Ｐゴシック"/>
      <family val="3"/>
      <charset val="128"/>
    </font>
    <font>
      <sz val="12"/>
      <name val="ＭＳ Ｐゴシック"/>
      <family val="3"/>
      <charset val="128"/>
    </font>
    <font>
      <sz val="14"/>
      <name val="ＭＳ Ｐゴシック"/>
      <family val="3"/>
      <charset val="128"/>
    </font>
    <font>
      <b/>
      <sz val="16"/>
      <name val="ＭＳ Ｐゴシック"/>
      <family val="3"/>
      <charset val="128"/>
    </font>
    <font>
      <sz val="11"/>
      <color theme="1"/>
      <name val="ＭＳ Ｐゴシック"/>
      <family val="3"/>
      <charset val="128"/>
      <scheme val="minor"/>
    </font>
    <font>
      <b/>
      <sz val="12"/>
      <name val="ＭＳ Ｐゴシック"/>
      <family val="3"/>
      <charset val="128"/>
      <scheme val="minor"/>
    </font>
    <font>
      <b/>
      <sz val="12"/>
      <name val="ＭＳ Ｐゴシック"/>
      <family val="3"/>
      <charset val="128"/>
    </font>
    <font>
      <b/>
      <sz val="14"/>
      <name val="ＭＳ Ｐゴシック"/>
      <family val="3"/>
      <charset val="128"/>
      <scheme val="minor"/>
    </font>
    <font>
      <b/>
      <u/>
      <sz val="12"/>
      <name val="ＭＳ Ｐゴシック"/>
      <family val="3"/>
      <charset val="128"/>
    </font>
    <font>
      <b/>
      <sz val="18"/>
      <name val="ＭＳ Ｐゴシック"/>
      <family val="3"/>
      <charset val="128"/>
    </font>
    <font>
      <sz val="11"/>
      <name val="ＭＳ Ｐゴシック"/>
      <family val="3"/>
      <charset val="128"/>
    </font>
    <font>
      <b/>
      <sz val="16"/>
      <color rgb="FFFF0000"/>
      <name val="ＭＳ Ｐゴシック"/>
      <family val="3"/>
      <charset val="128"/>
    </font>
    <font>
      <b/>
      <sz val="11"/>
      <color rgb="FFFF0000"/>
      <name val="ＭＳ Ｐゴシック"/>
      <family val="3"/>
      <charset val="128"/>
    </font>
    <font>
      <b/>
      <sz val="11"/>
      <name val="ＭＳ Ｐゴシック"/>
      <family val="3"/>
      <charset val="128"/>
    </font>
    <font>
      <sz val="11"/>
      <color rgb="FFFF0000"/>
      <name val="Meiryo UI"/>
      <family val="3"/>
      <charset val="128"/>
    </font>
    <font>
      <sz val="11"/>
      <name val="メイリオ"/>
      <family val="3"/>
      <charset val="128"/>
    </font>
    <font>
      <b/>
      <sz val="11"/>
      <color rgb="FF3366FF"/>
      <name val="メイリオ"/>
      <family val="3"/>
      <charset val="128"/>
    </font>
    <font>
      <b/>
      <sz val="14"/>
      <color rgb="FF3366FF"/>
      <name val="Meiryo UI"/>
      <family val="3"/>
      <charset val="128"/>
    </font>
    <font>
      <sz val="12"/>
      <name val="ＭＳ 明朝"/>
      <family val="1"/>
      <charset val="128"/>
    </font>
    <font>
      <sz val="12"/>
      <name val="ＭＳ Ｐゴシック"/>
      <family val="3"/>
      <charset val="128"/>
      <scheme val="major"/>
    </font>
    <font>
      <sz val="11"/>
      <color theme="0" tint="-0.34998626667073579"/>
      <name val="ＭＳ Ｐゴシック"/>
      <family val="3"/>
      <charset val="128"/>
    </font>
    <font>
      <b/>
      <sz val="14"/>
      <color rgb="FFFF0000"/>
      <name val="Meiryo UI"/>
      <family val="3"/>
      <charset val="128"/>
    </font>
    <font>
      <sz val="11"/>
      <color rgb="FF0070C0"/>
      <name val="Meiryo UI"/>
      <family val="3"/>
      <charset val="128"/>
    </font>
    <font>
      <b/>
      <sz val="12"/>
      <name val="ＭＳ 明朝"/>
      <family val="1"/>
      <charset val="128"/>
    </font>
    <font>
      <sz val="11"/>
      <color theme="0" tint="-0.14999847407452621"/>
      <name val="ＭＳ Ｐゴシック"/>
      <family val="3"/>
      <charset val="128"/>
    </font>
    <font>
      <sz val="14"/>
      <color theme="0" tint="-0.14999847407452621"/>
      <name val="Meiryo UI"/>
      <family val="3"/>
      <charset val="128"/>
    </font>
    <font>
      <sz val="16"/>
      <color theme="0" tint="-0.14999847407452621"/>
      <name val="ＭＳ Ｐゴシック"/>
      <family val="3"/>
      <charset val="128"/>
    </font>
    <font>
      <sz val="12"/>
      <name val="Meiryo UI"/>
      <family val="3"/>
      <charset val="128"/>
    </font>
    <font>
      <b/>
      <sz val="12"/>
      <name val="ＭＳ Ｐ明朝"/>
      <family val="1"/>
      <charset val="128"/>
    </font>
    <font>
      <sz val="11"/>
      <color rgb="FF006100"/>
      <name val="ＭＳ Ｐゴシック"/>
      <family val="3"/>
      <charset val="128"/>
      <scheme val="minor"/>
    </font>
    <font>
      <sz val="11"/>
      <name val="Meiryo UI"/>
      <family val="3"/>
      <charset val="128"/>
    </font>
    <font>
      <sz val="12"/>
      <color theme="1" tint="0.499984740745262"/>
      <name val="メイリオ"/>
      <family val="3"/>
      <charset val="128"/>
    </font>
    <font>
      <sz val="12"/>
      <name val="ＭＳ Ｐ明朝"/>
      <family val="1"/>
      <charset val="128"/>
    </font>
    <font>
      <sz val="11"/>
      <name val="ＭＳ 明朝"/>
      <family val="1"/>
      <charset val="128"/>
    </font>
    <font>
      <sz val="16"/>
      <name val="Meiryo UI"/>
      <family val="3"/>
      <charset val="128"/>
    </font>
    <font>
      <sz val="14"/>
      <name val="Meiryo UI"/>
      <family val="3"/>
      <charset val="128"/>
    </font>
    <font>
      <sz val="12"/>
      <name val="メイリオ"/>
      <family val="3"/>
      <charset val="128"/>
    </font>
    <font>
      <sz val="14"/>
      <color theme="0"/>
      <name val="Meiryo UI"/>
      <family val="3"/>
      <charset val="128"/>
    </font>
    <font>
      <sz val="11"/>
      <color rgb="FF0070C0"/>
      <name val="メイリオ"/>
      <family val="3"/>
      <charset val="128"/>
    </font>
    <font>
      <sz val="14"/>
      <name val="ＭＳ 明朝"/>
      <family val="1"/>
      <charset val="128"/>
    </font>
    <font>
      <sz val="16"/>
      <color indexed="10"/>
      <name val="メイリオ"/>
      <family val="3"/>
      <charset val="128"/>
    </font>
    <font>
      <sz val="16"/>
      <color rgb="FFFF0000"/>
      <name val="メイリオ"/>
      <family val="3"/>
      <charset val="128"/>
    </font>
    <font>
      <sz val="9"/>
      <name val="ＭＳ 明朝"/>
      <family val="1"/>
      <charset val="128"/>
    </font>
    <font>
      <sz val="10"/>
      <name val="ＭＳ 明朝"/>
      <family val="1"/>
      <charset val="128"/>
    </font>
    <font>
      <b/>
      <sz val="16"/>
      <color theme="1"/>
      <name val="ＭＳ Ｐゴシック"/>
      <family val="3"/>
      <charset val="128"/>
    </font>
    <font>
      <sz val="11"/>
      <name val="ＭＳ Ｐゴシック"/>
      <family val="3"/>
      <charset val="128"/>
      <scheme val="major"/>
    </font>
    <font>
      <sz val="14"/>
      <color theme="1" tint="0.34998626667073579"/>
      <name val="ＭＳ 明朝"/>
      <family val="1"/>
      <charset val="128"/>
    </font>
    <font>
      <b/>
      <sz val="11"/>
      <name val="ＭＳ Ｐゴシック"/>
      <family val="3"/>
      <charset val="128"/>
      <scheme val="minor"/>
    </font>
    <font>
      <sz val="14"/>
      <name val="ＭＳ Ｐゴシック"/>
      <family val="3"/>
      <charset val="128"/>
      <scheme val="minor"/>
    </font>
    <font>
      <b/>
      <sz val="14"/>
      <name val="ＭＳ Ｐゴシック"/>
      <family val="3"/>
      <charset val="128"/>
    </font>
    <font>
      <sz val="14"/>
      <name val="ＭＳ Ｐゴシック"/>
      <family val="3"/>
      <charset val="128"/>
      <scheme val="major"/>
    </font>
    <font>
      <sz val="16"/>
      <name val="ＭＳ Ｐゴシック"/>
      <family val="3"/>
      <charset val="128"/>
    </font>
    <font>
      <sz val="18"/>
      <name val="ＭＳ Ｐゴシック"/>
      <family val="3"/>
      <charset val="128"/>
    </font>
    <font>
      <sz val="16"/>
      <color rgb="FFFF0000"/>
      <name val="ＭＳ Ｐゴシック"/>
      <family val="3"/>
      <charset val="128"/>
    </font>
    <font>
      <b/>
      <sz val="20"/>
      <color rgb="FFFF0000"/>
      <name val="ＭＳ Ｐゴシック"/>
      <family val="3"/>
      <charset val="128"/>
    </font>
    <font>
      <sz val="6"/>
      <name val="ＭＳ Ｐゴシック"/>
      <family val="2"/>
      <charset val="128"/>
      <scheme val="minor"/>
    </font>
    <font>
      <sz val="14"/>
      <name val="ＭＳ Ｐ明朝"/>
      <family val="1"/>
      <charset val="128"/>
    </font>
    <font>
      <sz val="16"/>
      <name val="ＭＳ Ｐゴシック"/>
      <family val="3"/>
      <charset val="128"/>
      <scheme val="minor"/>
    </font>
    <font>
      <sz val="11"/>
      <name val="ＭＳ Ｐゴシック"/>
      <family val="3"/>
      <charset val="128"/>
      <scheme val="minor"/>
    </font>
    <font>
      <sz val="11"/>
      <color rgb="FFFF0000"/>
      <name val="ＭＳ Ｐゴシック"/>
      <family val="3"/>
      <charset val="128"/>
    </font>
    <font>
      <sz val="24"/>
      <color rgb="FFFF0000"/>
      <name val="ＭＳ Ｐゴシック"/>
      <family val="3"/>
      <charset val="128"/>
    </font>
    <font>
      <b/>
      <sz val="24"/>
      <color rgb="FFFF0000"/>
      <name val="ＭＳ Ｐゴシック"/>
      <family val="3"/>
      <charset val="128"/>
    </font>
    <font>
      <sz val="24"/>
      <name val="ＭＳ Ｐゴシック"/>
      <family val="3"/>
      <charset val="128"/>
    </font>
    <font>
      <sz val="10"/>
      <name val="ＭＳ Ｐゴシック"/>
      <family val="3"/>
      <charset val="128"/>
    </font>
    <font>
      <vertAlign val="superscript"/>
      <sz val="10"/>
      <name val="ＭＳ Ｐゴシック"/>
      <family val="3"/>
      <charset val="128"/>
    </font>
    <font>
      <sz val="11"/>
      <color theme="1"/>
      <name val="游ゴシック"/>
      <family val="3"/>
      <charset val="128"/>
    </font>
    <font>
      <b/>
      <sz val="18"/>
      <color theme="1"/>
      <name val="游ゴシック"/>
      <family val="3"/>
      <charset val="128"/>
    </font>
    <font>
      <b/>
      <sz val="16"/>
      <color theme="1"/>
      <name val="游ゴシック"/>
      <family val="3"/>
      <charset val="128"/>
    </font>
    <font>
      <sz val="20"/>
      <color theme="1"/>
      <name val="游ゴシック"/>
      <family val="3"/>
      <charset val="128"/>
    </font>
    <font>
      <b/>
      <sz val="14"/>
      <color theme="1"/>
      <name val="游ゴシック"/>
      <family val="3"/>
      <charset val="128"/>
    </font>
    <font>
      <sz val="14"/>
      <color theme="1"/>
      <name val="游ゴシック"/>
      <family val="3"/>
      <charset val="128"/>
    </font>
    <font>
      <sz val="12"/>
      <color theme="1"/>
      <name val="游ゴシック"/>
      <family val="3"/>
      <charset val="128"/>
    </font>
    <font>
      <b/>
      <sz val="11"/>
      <color theme="1"/>
      <name val="游ゴシック"/>
      <family val="3"/>
      <charset val="128"/>
    </font>
    <font>
      <sz val="11"/>
      <name val="游ゴシック"/>
      <family val="3"/>
      <charset val="128"/>
    </font>
    <font>
      <sz val="16"/>
      <name val="游ゴシック"/>
      <family val="3"/>
      <charset val="128"/>
    </font>
    <font>
      <b/>
      <sz val="16"/>
      <name val="游ゴシック"/>
      <family val="3"/>
      <charset val="128"/>
    </font>
    <font>
      <sz val="14"/>
      <name val="游ゴシック"/>
      <family val="3"/>
      <charset val="128"/>
    </font>
  </fonts>
  <fills count="10">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D9F1FF"/>
        <bgColor indexed="64"/>
      </patternFill>
    </fill>
    <fill>
      <patternFill patternType="solid">
        <fgColor rgb="FFFFFFA7"/>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FF00"/>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right/>
      <top/>
      <bottom style="medium">
        <color indexed="64"/>
      </bottom>
      <diagonal/>
    </border>
    <border>
      <left style="thick">
        <color rgb="FFFF0066"/>
      </left>
      <right/>
      <top style="thick">
        <color rgb="FFFF0066"/>
      </top>
      <bottom/>
      <diagonal/>
    </border>
    <border>
      <left/>
      <right/>
      <top style="thick">
        <color rgb="FFFF0066"/>
      </top>
      <bottom/>
      <diagonal/>
    </border>
    <border>
      <left/>
      <right style="thick">
        <color rgb="FFFF0066"/>
      </right>
      <top style="thick">
        <color rgb="FFFF0066"/>
      </top>
      <bottom style="thick">
        <color rgb="FFFF0066"/>
      </bottom>
      <diagonal/>
    </border>
    <border>
      <left style="thick">
        <color rgb="FF0000FF"/>
      </left>
      <right/>
      <top style="thick">
        <color rgb="FF0000FF"/>
      </top>
      <bottom style="thick">
        <color rgb="FF0000FF"/>
      </bottom>
      <diagonal/>
    </border>
    <border>
      <left/>
      <right/>
      <top style="thick">
        <color rgb="FF0000FF"/>
      </top>
      <bottom style="thick">
        <color rgb="FF0000FF"/>
      </bottom>
      <diagonal/>
    </border>
    <border>
      <left/>
      <right style="thick">
        <color rgb="FF0000FF"/>
      </right>
      <top style="thick">
        <color rgb="FF0000FF"/>
      </top>
      <bottom style="thick">
        <color rgb="FF0000FF"/>
      </bottom>
      <diagonal/>
    </border>
    <border>
      <left style="thick">
        <color rgb="FF0000FF"/>
      </left>
      <right style="thick">
        <color rgb="FF0000FF"/>
      </right>
      <top style="thick">
        <color rgb="FF0000FF"/>
      </top>
      <bottom style="thick">
        <color rgb="FF0000FF"/>
      </bottom>
      <diagonal/>
    </border>
    <border>
      <left style="thin">
        <color theme="0" tint="-0.24994659260841701"/>
      </left>
      <right/>
      <top style="thin">
        <color theme="0" tint="-0.24994659260841701"/>
      </top>
      <bottom style="hair">
        <color theme="0" tint="-0.24994659260841701"/>
      </bottom>
      <diagonal/>
    </border>
    <border>
      <left/>
      <right style="thin">
        <color theme="0" tint="-0.24994659260841701"/>
      </right>
      <top style="thin">
        <color theme="0" tint="-0.24994659260841701"/>
      </top>
      <bottom style="hair">
        <color theme="0" tint="-0.24994659260841701"/>
      </bottom>
      <diagonal/>
    </border>
    <border>
      <left style="thin">
        <color theme="0" tint="-0.24994659260841701"/>
      </left>
      <right/>
      <top style="hair">
        <color theme="0" tint="-0.24994659260841701"/>
      </top>
      <bottom style="thin">
        <color theme="0" tint="-0.24994659260841701"/>
      </bottom>
      <diagonal/>
    </border>
    <border>
      <left/>
      <right style="thin">
        <color theme="0" tint="-0.24994659260841701"/>
      </right>
      <top style="hair">
        <color theme="0" tint="-0.24994659260841701"/>
      </top>
      <bottom style="thin">
        <color theme="0" tint="-0.2499465926084170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double">
        <color indexed="64"/>
      </right>
      <top style="double">
        <color indexed="64"/>
      </top>
      <bottom style="double">
        <color indexed="64"/>
      </bottom>
      <diagonal/>
    </border>
    <border>
      <left style="mediumDashed">
        <color indexed="64"/>
      </left>
      <right style="mediumDashed">
        <color indexed="64"/>
      </right>
      <top style="mediumDashed">
        <color indexed="64"/>
      </top>
      <bottom style="mediumDashed">
        <color indexed="64"/>
      </bottom>
      <diagonal/>
    </border>
    <border>
      <left style="mediumDashed">
        <color indexed="64"/>
      </left>
      <right style="thin">
        <color indexed="64"/>
      </right>
      <top style="thin">
        <color indexed="64"/>
      </top>
      <bottom style="thin">
        <color indexed="64"/>
      </bottom>
      <diagonal/>
    </border>
    <border>
      <left style="thin">
        <color indexed="64"/>
      </left>
      <right style="mediumDashed">
        <color indexed="64"/>
      </right>
      <top style="thin">
        <color indexed="64"/>
      </top>
      <bottom style="thin">
        <color indexed="64"/>
      </bottom>
      <diagonal/>
    </border>
    <border>
      <left style="mediumDashed">
        <color indexed="64"/>
      </left>
      <right/>
      <top/>
      <bottom/>
      <diagonal/>
    </border>
    <border>
      <left/>
      <right style="mediumDashed">
        <color indexed="64"/>
      </right>
      <top/>
      <bottom/>
      <diagonal/>
    </border>
    <border>
      <left style="double">
        <color indexed="64"/>
      </left>
      <right/>
      <top/>
      <bottom/>
      <diagonal/>
    </border>
    <border>
      <left/>
      <right style="double">
        <color indexed="64"/>
      </right>
      <top/>
      <bottom/>
      <diagonal/>
    </border>
    <border>
      <left style="mediumDashed">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style="mediumDashed">
        <color indexed="64"/>
      </right>
      <top style="thin">
        <color indexed="64"/>
      </top>
      <bottom style="mediumDashed">
        <color indexed="64"/>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double">
        <color indexed="64"/>
      </left>
      <right style="double">
        <color indexed="64"/>
      </right>
      <top/>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thin">
        <color theme="8" tint="0.79998168889431442"/>
      </left>
      <right/>
      <top style="thin">
        <color theme="8" tint="0.79998168889431442"/>
      </top>
      <bottom/>
      <diagonal/>
    </border>
    <border>
      <left/>
      <right/>
      <top style="thin">
        <color theme="8" tint="0.79998168889431442"/>
      </top>
      <bottom/>
      <diagonal/>
    </border>
    <border>
      <left/>
      <right style="thin">
        <color theme="8" tint="0.79998168889431442"/>
      </right>
      <top style="thin">
        <color theme="8" tint="0.79998168889431442"/>
      </top>
      <bottom/>
      <diagonal/>
    </border>
    <border>
      <left style="thin">
        <color theme="8" tint="0.79998168889431442"/>
      </left>
      <right/>
      <top/>
      <bottom/>
      <diagonal/>
    </border>
    <border>
      <left/>
      <right style="thin">
        <color theme="8" tint="0.79998168889431442"/>
      </right>
      <top/>
      <bottom/>
      <diagonal/>
    </border>
    <border>
      <left style="thin">
        <color theme="8" tint="0.79998168889431442"/>
      </left>
      <right/>
      <top/>
      <bottom style="thin">
        <color theme="8" tint="0.79998168889431442"/>
      </bottom>
      <diagonal/>
    </border>
    <border>
      <left/>
      <right/>
      <top/>
      <bottom style="thin">
        <color theme="8" tint="0.79998168889431442"/>
      </bottom>
      <diagonal/>
    </border>
    <border>
      <left/>
      <right style="thin">
        <color theme="8" tint="0.79998168889431442"/>
      </right>
      <top/>
      <bottom style="thin">
        <color theme="8" tint="0.79998168889431442"/>
      </bottom>
      <diagonal/>
    </border>
    <border>
      <left style="thin">
        <color theme="8" tint="0.79995117038483843"/>
      </left>
      <right/>
      <top style="thin">
        <color theme="8" tint="0.79998168889431442"/>
      </top>
      <bottom/>
      <diagonal/>
    </border>
    <border>
      <left/>
      <right style="thin">
        <color theme="8" tint="0.79995117038483843"/>
      </right>
      <top style="thin">
        <color theme="8" tint="0.79998168889431442"/>
      </top>
      <bottom/>
      <diagonal/>
    </border>
    <border>
      <left style="thin">
        <color theme="8" tint="0.79995117038483843"/>
      </left>
      <right/>
      <top/>
      <bottom/>
      <diagonal/>
    </border>
    <border>
      <left/>
      <right style="thin">
        <color theme="8" tint="0.79995117038483843"/>
      </right>
      <top/>
      <bottom/>
      <diagonal/>
    </border>
    <border>
      <left style="thin">
        <color theme="8" tint="0.79995117038483843"/>
      </left>
      <right/>
      <top/>
      <bottom style="thin">
        <color theme="8" tint="0.79995117038483843"/>
      </bottom>
      <diagonal/>
    </border>
    <border>
      <left/>
      <right/>
      <top/>
      <bottom style="thin">
        <color theme="8" tint="0.79995117038483843"/>
      </bottom>
      <diagonal/>
    </border>
    <border>
      <left/>
      <right style="thin">
        <color theme="8" tint="0.79995117038483843"/>
      </right>
      <top/>
      <bottom style="thin">
        <color theme="8" tint="0.79995117038483843"/>
      </bottom>
      <diagonal/>
    </border>
    <border>
      <left style="medium">
        <color indexed="64"/>
      </left>
      <right style="thin">
        <color indexed="64"/>
      </right>
      <top style="thin">
        <color indexed="64"/>
      </top>
      <bottom style="medium">
        <color indexed="64"/>
      </bottom>
      <diagonal/>
    </border>
  </borders>
  <cellStyleXfs count="6">
    <xf numFmtId="0" fontId="0" fillId="0" borderId="0"/>
    <xf numFmtId="0" fontId="6" fillId="0" borderId="0">
      <alignment vertical="center"/>
    </xf>
    <xf numFmtId="0" fontId="6" fillId="0" borderId="0">
      <alignment vertical="center"/>
    </xf>
    <xf numFmtId="0" fontId="31" fillId="3" borderId="0" applyNumberFormat="0" applyBorder="0" applyAlignment="0" applyProtection="0">
      <alignment vertical="center"/>
    </xf>
    <xf numFmtId="38" fontId="12" fillId="0" borderId="0" applyFont="0" applyFill="0" applyBorder="0" applyAlignment="0" applyProtection="0"/>
    <xf numFmtId="0" fontId="1" fillId="0" borderId="0">
      <alignment vertical="center"/>
    </xf>
  </cellStyleXfs>
  <cellXfs count="421">
    <xf numFmtId="0" fontId="0" fillId="0" borderId="0" xfId="0"/>
    <xf numFmtId="0" fontId="0" fillId="2" borderId="0" xfId="0" applyFill="1" applyAlignment="1">
      <alignment vertical="center"/>
    </xf>
    <xf numFmtId="0" fontId="0" fillId="0" borderId="0" xfId="0" applyAlignment="1">
      <alignment vertical="center"/>
    </xf>
    <xf numFmtId="0" fontId="4" fillId="2" borderId="0" xfId="0" applyFont="1" applyFill="1"/>
    <xf numFmtId="0" fontId="0" fillId="2" borderId="0" xfId="0" applyFill="1"/>
    <xf numFmtId="0" fontId="0" fillId="0" borderId="0" xfId="0" applyAlignment="1">
      <alignment horizontal="left" vertical="center"/>
    </xf>
    <xf numFmtId="176" fontId="7" fillId="2" borderId="0" xfId="0" applyNumberFormat="1" applyFont="1" applyFill="1" applyAlignment="1">
      <alignment shrinkToFit="1"/>
    </xf>
    <xf numFmtId="0" fontId="0" fillId="0" borderId="0" xfId="0" applyAlignment="1">
      <alignment vertical="top"/>
    </xf>
    <xf numFmtId="0" fontId="7" fillId="2" borderId="0" xfId="0" applyFont="1" applyFill="1" applyAlignment="1">
      <alignment horizontal="left" vertical="top"/>
    </xf>
    <xf numFmtId="0" fontId="0" fillId="2" borderId="0" xfId="0" applyFill="1" applyAlignment="1">
      <alignment vertical="top"/>
    </xf>
    <xf numFmtId="176" fontId="7" fillId="2" borderId="0" xfId="0" applyNumberFormat="1" applyFont="1" applyFill="1" applyAlignment="1">
      <alignment horizontal="right" shrinkToFit="1"/>
    </xf>
    <xf numFmtId="0" fontId="5" fillId="2" borderId="0" xfId="0" applyFont="1" applyFill="1" applyAlignment="1">
      <alignment vertical="center"/>
    </xf>
    <xf numFmtId="0" fontId="4" fillId="0" borderId="0" xfId="0" applyFont="1" applyAlignment="1">
      <alignment vertical="center"/>
    </xf>
    <xf numFmtId="0" fontId="4" fillId="2" borderId="0" xfId="0" applyFont="1" applyFill="1" applyAlignment="1">
      <alignment horizontal="left"/>
    </xf>
    <xf numFmtId="0" fontId="4" fillId="0" borderId="0" xfId="0" applyFont="1" applyAlignment="1">
      <alignment vertical="center" wrapText="1"/>
    </xf>
    <xf numFmtId="0" fontId="4" fillId="0" borderId="0" xfId="0" applyFont="1" applyAlignment="1">
      <alignment horizontal="left" vertical="center" wrapText="1"/>
    </xf>
    <xf numFmtId="0" fontId="5" fillId="0" borderId="0" xfId="0" applyFont="1" applyAlignment="1">
      <alignment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3" fillId="0" borderId="0" xfId="0" applyFont="1" applyAlignment="1">
      <alignment vertical="top"/>
    </xf>
    <xf numFmtId="0" fontId="3" fillId="0" borderId="0" xfId="0" applyFont="1"/>
    <xf numFmtId="0" fontId="5" fillId="0" borderId="0" xfId="0" applyFont="1" applyAlignment="1">
      <alignment horizontal="distributed" vertical="center"/>
    </xf>
    <xf numFmtId="177" fontId="7" fillId="2" borderId="0" xfId="0" applyNumberFormat="1" applyFont="1" applyFill="1" applyAlignment="1">
      <alignment vertical="top" shrinkToFit="1"/>
    </xf>
    <xf numFmtId="0" fontId="9" fillId="2" borderId="0" xfId="0" applyFont="1" applyFill="1" applyAlignment="1">
      <alignment horizontal="left" vertical="top"/>
    </xf>
    <xf numFmtId="176" fontId="7" fillId="2" borderId="5" xfId="0" applyNumberFormat="1" applyFont="1" applyFill="1" applyBorder="1" applyAlignment="1">
      <alignment vertical="top" shrinkToFit="1"/>
    </xf>
    <xf numFmtId="0" fontId="5" fillId="2" borderId="0" xfId="0" applyFont="1" applyFill="1" applyAlignment="1">
      <alignment horizontal="right" vertical="center"/>
    </xf>
    <xf numFmtId="0" fontId="4" fillId="2" borderId="0" xfId="0" applyFont="1" applyFill="1" applyAlignment="1">
      <alignment vertical="center"/>
    </xf>
    <xf numFmtId="0" fontId="11" fillId="0" borderId="0" xfId="0" applyFont="1" applyAlignment="1">
      <alignment vertical="center"/>
    </xf>
    <xf numFmtId="0" fontId="14" fillId="0" borderId="0" xfId="0" applyFont="1"/>
    <xf numFmtId="0" fontId="15" fillId="0" borderId="0" xfId="0" applyFont="1" applyAlignment="1">
      <alignment vertical="top"/>
    </xf>
    <xf numFmtId="0" fontId="14" fillId="0" borderId="0" xfId="0" applyFont="1" applyAlignment="1">
      <alignment vertical="top"/>
    </xf>
    <xf numFmtId="49" fontId="19" fillId="0" borderId="15" xfId="0" applyNumberFormat="1" applyFont="1" applyBorder="1" applyAlignment="1">
      <alignment horizontal="center" vertical="center" shrinkToFit="1"/>
    </xf>
    <xf numFmtId="0" fontId="20" fillId="2" borderId="0" xfId="0" applyFont="1" applyFill="1" applyAlignment="1">
      <alignment horizontal="left"/>
    </xf>
    <xf numFmtId="0" fontId="21" fillId="2" borderId="0" xfId="0" applyFont="1" applyFill="1" applyAlignment="1">
      <alignment horizontal="right"/>
    </xf>
    <xf numFmtId="0" fontId="22" fillId="0" borderId="0" xfId="0" applyFont="1" applyProtection="1">
      <protection locked="0"/>
    </xf>
    <xf numFmtId="0" fontId="22" fillId="0" borderId="0" xfId="0" applyFont="1"/>
    <xf numFmtId="0" fontId="23" fillId="0" borderId="0" xfId="0" applyFont="1" applyAlignment="1">
      <alignment horizontal="center" wrapText="1"/>
    </xf>
    <xf numFmtId="0" fontId="17" fillId="0" borderId="0" xfId="0" applyFont="1"/>
    <xf numFmtId="0" fontId="24" fillId="0" borderId="0" xfId="0" applyFont="1"/>
    <xf numFmtId="0" fontId="0" fillId="2" borderId="0" xfId="0" applyFill="1" applyAlignment="1">
      <alignment horizontal="left"/>
    </xf>
    <xf numFmtId="0" fontId="0" fillId="2" borderId="0" xfId="0" applyFill="1" applyAlignment="1">
      <alignment horizontal="center"/>
    </xf>
    <xf numFmtId="0" fontId="25" fillId="2" borderId="0" xfId="0" applyFont="1" applyFill="1" applyAlignment="1">
      <alignment horizontal="right"/>
    </xf>
    <xf numFmtId="0" fontId="25" fillId="2" borderId="0" xfId="0" applyFont="1" applyFill="1"/>
    <xf numFmtId="0" fontId="8" fillId="2" borderId="0" xfId="0" applyFont="1" applyFill="1"/>
    <xf numFmtId="0" fontId="26" fillId="0" borderId="16" xfId="0" applyFont="1" applyBorder="1"/>
    <xf numFmtId="0" fontId="27" fillId="0" borderId="17" xfId="0" applyFont="1" applyBorder="1" applyAlignment="1">
      <alignment horizontal="right"/>
    </xf>
    <xf numFmtId="0" fontId="27" fillId="0" borderId="16" xfId="0" applyFont="1" applyBorder="1" applyAlignment="1">
      <alignment horizontal="left"/>
    </xf>
    <xf numFmtId="0" fontId="0" fillId="0" borderId="17" xfId="0" applyBorder="1"/>
    <xf numFmtId="0" fontId="25" fillId="2" borderId="0" xfId="0" applyFont="1" applyFill="1" applyAlignment="1">
      <alignment horizontal="left"/>
    </xf>
    <xf numFmtId="0" fontId="25" fillId="2" borderId="0" xfId="0" applyFont="1" applyFill="1" applyAlignment="1">
      <alignment horizontal="center"/>
    </xf>
    <xf numFmtId="0" fontId="28" fillId="0" borderId="18" xfId="0" applyFont="1" applyBorder="1"/>
    <xf numFmtId="0" fontId="27" fillId="0" borderId="19" xfId="0" applyFont="1" applyBorder="1" applyAlignment="1">
      <alignment horizontal="right" vertical="center"/>
    </xf>
    <xf numFmtId="0" fontId="27" fillId="0" borderId="18" xfId="0" applyFont="1" applyBorder="1" applyAlignment="1">
      <alignment horizontal="left"/>
    </xf>
    <xf numFmtId="0" fontId="0" fillId="0" borderId="19" xfId="0" applyBorder="1"/>
    <xf numFmtId="0" fontId="29" fillId="0" borderId="0" xfId="0" applyFont="1" applyAlignment="1">
      <alignment horizontal="left"/>
    </xf>
    <xf numFmtId="179" fontId="0" fillId="0" borderId="0" xfId="0" applyNumberFormat="1"/>
    <xf numFmtId="181" fontId="30" fillId="0" borderId="0" xfId="0" applyNumberFormat="1" applyFont="1" applyAlignment="1">
      <alignment horizontal="left"/>
    </xf>
    <xf numFmtId="179" fontId="29" fillId="0" borderId="0" xfId="0" applyNumberFormat="1" applyFont="1" applyAlignment="1">
      <alignment horizontal="left"/>
    </xf>
    <xf numFmtId="0" fontId="20" fillId="2" borderId="0" xfId="0" applyFont="1" applyFill="1" applyAlignment="1">
      <alignment horizontal="justify"/>
    </xf>
    <xf numFmtId="0" fontId="32" fillId="4" borderId="20" xfId="3" applyFont="1" applyFill="1" applyBorder="1" applyAlignment="1" applyProtection="1">
      <alignment horizontal="center" vertical="center"/>
    </xf>
    <xf numFmtId="0" fontId="32" fillId="4" borderId="21" xfId="0" applyFont="1" applyFill="1" applyBorder="1" applyAlignment="1">
      <alignment horizontal="center" vertical="center"/>
    </xf>
    <xf numFmtId="0" fontId="0" fillId="0" borderId="0" xfId="0" applyAlignment="1">
      <alignment horizontal="center"/>
    </xf>
    <xf numFmtId="0" fontId="0" fillId="0" borderId="1" xfId="0" applyBorder="1"/>
    <xf numFmtId="0" fontId="33" fillId="0" borderId="0" xfId="0" applyFont="1"/>
    <xf numFmtId="0" fontId="20" fillId="2" borderId="0" xfId="0" applyFont="1" applyFill="1" applyAlignment="1">
      <alignment horizontal="right" vertical="center" indent="1"/>
    </xf>
    <xf numFmtId="0" fontId="35" fillId="2" borderId="0" xfId="0" applyFont="1" applyFill="1" applyAlignment="1">
      <alignment horizontal="left" vertical="center"/>
    </xf>
    <xf numFmtId="178" fontId="29" fillId="0" borderId="24" xfId="0" applyNumberFormat="1" applyFont="1" applyBorder="1" applyAlignment="1">
      <alignment horizontal="center" vertical="center"/>
    </xf>
    <xf numFmtId="0" fontId="29" fillId="0" borderId="2" xfId="0" applyFont="1" applyBorder="1" applyAlignment="1">
      <alignment horizontal="center" vertical="center"/>
    </xf>
    <xf numFmtId="0" fontId="38" fillId="0" borderId="0" xfId="0" applyFont="1" applyAlignment="1">
      <alignment horizontal="left" vertical="center"/>
    </xf>
    <xf numFmtId="0" fontId="20" fillId="2" borderId="0" xfId="0" applyFont="1" applyFill="1" applyAlignment="1">
      <alignment horizontal="left" vertical="center" shrinkToFit="1"/>
    </xf>
    <xf numFmtId="178" fontId="29" fillId="0" borderId="1" xfId="0" applyNumberFormat="1" applyFont="1" applyBorder="1" applyAlignment="1">
      <alignment horizontal="center" vertical="center"/>
    </xf>
    <xf numFmtId="183" fontId="29" fillId="0" borderId="1" xfId="0" applyNumberFormat="1" applyFont="1" applyBorder="1" applyAlignment="1">
      <alignment horizontal="left" vertical="center" shrinkToFit="1"/>
    </xf>
    <xf numFmtId="0" fontId="38" fillId="0" borderId="1" xfId="0" applyFont="1" applyBorder="1" applyAlignment="1">
      <alignment horizontal="center" vertical="center" shrinkToFit="1"/>
    </xf>
    <xf numFmtId="0" fontId="35" fillId="2" borderId="0" xfId="0" applyFont="1" applyFill="1" applyAlignment="1">
      <alignment vertical="center" wrapText="1"/>
    </xf>
    <xf numFmtId="0" fontId="35" fillId="2" borderId="0" xfId="0" applyFont="1" applyFill="1" applyAlignment="1">
      <alignment horizontal="left" vertical="center" wrapText="1"/>
    </xf>
    <xf numFmtId="0" fontId="20" fillId="2" borderId="0" xfId="0" applyFont="1" applyFill="1" applyAlignment="1">
      <alignment horizontal="centerContinuous" vertical="top"/>
    </xf>
    <xf numFmtId="0" fontId="0" fillId="2" borderId="0" xfId="0" applyFill="1" applyAlignment="1">
      <alignment horizontal="centerContinuous"/>
    </xf>
    <xf numFmtId="0" fontId="20" fillId="2" borderId="0" xfId="0" applyFont="1" applyFill="1" applyAlignment="1">
      <alignment horizontal="centerContinuous"/>
    </xf>
    <xf numFmtId="0" fontId="3" fillId="0" borderId="0" xfId="0" applyFont="1" applyAlignment="1">
      <alignment horizontal="right" vertical="center"/>
    </xf>
    <xf numFmtId="0" fontId="25" fillId="2" borderId="0" xfId="0" applyFont="1" applyFill="1" applyAlignment="1">
      <alignment horizontal="justify"/>
    </xf>
    <xf numFmtId="0" fontId="3" fillId="0" borderId="0" xfId="0" applyFont="1" applyAlignment="1">
      <alignment horizontal="right" vertical="top"/>
    </xf>
    <xf numFmtId="0" fontId="37" fillId="0" borderId="0" xfId="0" applyFont="1" applyAlignment="1">
      <alignment horizontal="center" vertical="center"/>
    </xf>
    <xf numFmtId="0" fontId="20" fillId="2" borderId="0" xfId="0" applyFont="1" applyFill="1" applyAlignment="1">
      <alignment horizontal="center" vertical="center"/>
    </xf>
    <xf numFmtId="184" fontId="41" fillId="2" borderId="0" xfId="4" applyNumberFormat="1" applyFont="1" applyFill="1" applyBorder="1" applyAlignment="1" applyProtection="1">
      <alignment vertical="center"/>
    </xf>
    <xf numFmtId="0" fontId="17" fillId="0" borderId="0" xfId="0" applyFont="1" applyAlignment="1">
      <alignment vertical="center" shrinkToFit="1"/>
    </xf>
    <xf numFmtId="0" fontId="38" fillId="0" borderId="0" xfId="0" applyFont="1" applyAlignment="1">
      <alignment horizontal="center" vertical="center" shrinkToFit="1"/>
    </xf>
    <xf numFmtId="181" fontId="38" fillId="0" borderId="0" xfId="0" applyNumberFormat="1" applyFont="1" applyAlignment="1">
      <alignment horizontal="center" vertical="center" shrinkToFit="1"/>
    </xf>
    <xf numFmtId="0" fontId="36" fillId="0" borderId="0" xfId="0" applyFont="1" applyAlignment="1">
      <alignment horizontal="center" vertical="center" shrinkToFit="1"/>
    </xf>
    <xf numFmtId="0" fontId="0" fillId="0" borderId="0" xfId="0" applyAlignment="1">
      <alignment horizontal="left"/>
    </xf>
    <xf numFmtId="0" fontId="45" fillId="2" borderId="0" xfId="0" applyFont="1" applyFill="1" applyAlignment="1">
      <alignment horizontal="justify"/>
    </xf>
    <xf numFmtId="0" fontId="17" fillId="0" borderId="0" xfId="0" applyFont="1" applyAlignment="1">
      <alignment horizontal="center" vertical="center"/>
    </xf>
    <xf numFmtId="0" fontId="45" fillId="2" borderId="0" xfId="0" applyFont="1" applyFill="1" applyAlignment="1">
      <alignment horizontal="left" vertical="top"/>
    </xf>
    <xf numFmtId="178" fontId="29" fillId="0" borderId="41" xfId="0" applyNumberFormat="1" applyFont="1" applyBorder="1" applyAlignment="1">
      <alignment horizontal="center" vertical="center"/>
    </xf>
    <xf numFmtId="0" fontId="39" fillId="0" borderId="0" xfId="0" applyFont="1" applyAlignment="1">
      <alignment horizontal="center" vertical="center"/>
    </xf>
    <xf numFmtId="0" fontId="40" fillId="0" borderId="0" xfId="0" applyFont="1" applyAlignment="1">
      <alignment horizontal="center" vertical="top" textRotation="255"/>
    </xf>
    <xf numFmtId="183" fontId="29" fillId="0" borderId="35" xfId="0" applyNumberFormat="1" applyFont="1" applyBorder="1" applyAlignment="1">
      <alignment horizontal="left" vertical="center" shrinkToFit="1"/>
    </xf>
    <xf numFmtId="183" fontId="29" fillId="0" borderId="36" xfId="0" applyNumberFormat="1" applyFont="1" applyBorder="1" applyAlignment="1">
      <alignment horizontal="left" vertical="center" shrinkToFit="1"/>
    </xf>
    <xf numFmtId="0" fontId="32" fillId="4" borderId="33" xfId="0" applyFont="1" applyFill="1" applyBorder="1" applyAlignment="1">
      <alignment horizontal="center" vertical="center"/>
    </xf>
    <xf numFmtId="0" fontId="20" fillId="0" borderId="0" xfId="0" applyFont="1" applyAlignment="1">
      <alignment vertical="center"/>
    </xf>
    <xf numFmtId="179" fontId="38" fillId="0" borderId="0" xfId="0" applyNumberFormat="1" applyFont="1" applyAlignment="1">
      <alignment horizontal="center" vertical="center" shrinkToFit="1"/>
    </xf>
    <xf numFmtId="0" fontId="17" fillId="0" borderId="0" xfId="0" applyFont="1" applyAlignment="1">
      <alignment horizontal="center" vertical="center" shrinkToFit="1"/>
    </xf>
    <xf numFmtId="0" fontId="0" fillId="0" borderId="0" xfId="0" applyAlignment="1">
      <alignment horizontal="center" vertical="center" shrinkToFit="1"/>
    </xf>
    <xf numFmtId="178" fontId="38" fillId="0" borderId="0" xfId="0" applyNumberFormat="1" applyFont="1" applyAlignment="1">
      <alignment horizontal="center" vertical="center" shrinkToFit="1"/>
    </xf>
    <xf numFmtId="182" fontId="29" fillId="0" borderId="34" xfId="0" applyNumberFormat="1" applyFont="1" applyBorder="1" applyAlignment="1">
      <alignment horizontal="left" vertical="center" shrinkToFit="1"/>
    </xf>
    <xf numFmtId="182" fontId="29" fillId="0" borderId="23" xfId="0" applyNumberFormat="1" applyFont="1" applyBorder="1" applyAlignment="1">
      <alignment horizontal="left" vertical="center" shrinkToFit="1"/>
    </xf>
    <xf numFmtId="183" fontId="29" fillId="0" borderId="24" xfId="0" applyNumberFormat="1" applyFont="1" applyBorder="1" applyAlignment="1">
      <alignment horizontal="left" vertical="center" shrinkToFit="1"/>
    </xf>
    <xf numFmtId="0" fontId="15" fillId="2" borderId="0" xfId="0" applyFont="1" applyFill="1" applyAlignment="1">
      <alignment horizontal="center" vertical="center"/>
    </xf>
    <xf numFmtId="0" fontId="0" fillId="0" borderId="0" xfId="0" applyAlignment="1">
      <alignment horizontal="left" vertical="top" wrapText="1"/>
    </xf>
    <xf numFmtId="0" fontId="43" fillId="0" borderId="0" xfId="0" applyFont="1" applyAlignment="1">
      <alignment horizontal="right" vertical="center" shrinkToFit="1"/>
    </xf>
    <xf numFmtId="0" fontId="13" fillId="0" borderId="0" xfId="0" applyFont="1" applyAlignment="1">
      <alignment horizontal="center" vertical="center"/>
    </xf>
    <xf numFmtId="0" fontId="20" fillId="5" borderId="1" xfId="0" applyFont="1" applyFill="1" applyBorder="1" applyAlignment="1" applyProtection="1">
      <alignment horizontal="center" vertical="center" shrinkToFit="1"/>
      <protection locked="0"/>
    </xf>
    <xf numFmtId="0" fontId="48" fillId="5" borderId="4" xfId="0" applyFont="1" applyFill="1" applyBorder="1" applyAlignment="1" applyProtection="1">
      <alignment vertical="center"/>
      <protection locked="0"/>
    </xf>
    <xf numFmtId="0" fontId="41" fillId="5" borderId="5" xfId="0" applyFont="1" applyFill="1" applyBorder="1" applyAlignment="1" applyProtection="1">
      <alignment horizontal="center" vertical="center"/>
      <protection locked="0"/>
    </xf>
    <xf numFmtId="178" fontId="25" fillId="5" borderId="5" xfId="0" applyNumberFormat="1" applyFont="1" applyFill="1" applyBorder="1" applyAlignment="1" applyProtection="1">
      <alignment horizontal="center"/>
      <protection locked="0"/>
    </xf>
    <xf numFmtId="0" fontId="0" fillId="5" borderId="0" xfId="0" applyFill="1"/>
    <xf numFmtId="177" fontId="49" fillId="2" borderId="0" xfId="0" applyNumberFormat="1" applyFont="1" applyFill="1" applyAlignment="1">
      <alignment vertical="top" shrinkToFit="1"/>
    </xf>
    <xf numFmtId="177" fontId="50" fillId="2" borderId="0" xfId="0" applyNumberFormat="1" applyFont="1" applyFill="1"/>
    <xf numFmtId="0" fontId="17" fillId="0" borderId="2" xfId="0" applyFont="1" applyBorder="1" applyAlignment="1">
      <alignment horizontal="center" vertical="center" shrinkToFit="1"/>
    </xf>
    <xf numFmtId="0" fontId="17" fillId="0" borderId="3" xfId="0" applyFont="1" applyBorder="1" applyAlignment="1">
      <alignment horizontal="center" vertical="center" shrinkToFit="1"/>
    </xf>
    <xf numFmtId="0" fontId="17" fillId="0" borderId="1" xfId="0" applyFont="1" applyBorder="1" applyAlignment="1">
      <alignment horizontal="center" vertical="center" shrinkToFit="1"/>
    </xf>
    <xf numFmtId="178" fontId="38" fillId="0" borderId="2" xfId="0" applyNumberFormat="1" applyFont="1" applyBorder="1" applyAlignment="1">
      <alignment horizontal="center" vertical="center" shrinkToFit="1"/>
    </xf>
    <xf numFmtId="0" fontId="38" fillId="0" borderId="3" xfId="0" applyFont="1" applyBorder="1" applyAlignment="1">
      <alignment horizontal="center" vertical="center" shrinkToFit="1"/>
    </xf>
    <xf numFmtId="179" fontId="38" fillId="0" borderId="1" xfId="0" applyNumberFormat="1" applyFont="1" applyBorder="1" applyAlignment="1">
      <alignment horizontal="center" vertical="center" shrinkToFit="1"/>
    </xf>
    <xf numFmtId="0" fontId="17" fillId="0" borderId="2" xfId="0" applyFont="1" applyBorder="1" applyAlignment="1">
      <alignment vertical="center" shrinkToFit="1"/>
    </xf>
    <xf numFmtId="0" fontId="5" fillId="2" borderId="0" xfId="0" applyFont="1" applyFill="1" applyAlignment="1">
      <alignment horizontal="center" vertical="center"/>
    </xf>
    <xf numFmtId="0" fontId="5" fillId="0" borderId="0" xfId="0" applyFont="1" applyAlignment="1">
      <alignment horizontal="center" vertical="center"/>
    </xf>
    <xf numFmtId="0" fontId="41" fillId="0" borderId="4" xfId="0" applyFont="1" applyBorder="1" applyAlignment="1">
      <alignment horizontal="center" vertical="center"/>
    </xf>
    <xf numFmtId="185" fontId="41" fillId="0" borderId="37" xfId="0" applyNumberFormat="1" applyFont="1" applyBorder="1" applyAlignment="1">
      <alignment horizontal="center" vertical="center"/>
    </xf>
    <xf numFmtId="185" fontId="41" fillId="0" borderId="39" xfId="0" applyNumberFormat="1" applyFont="1" applyBorder="1" applyAlignment="1">
      <alignment horizontal="center" vertical="center"/>
    </xf>
    <xf numFmtId="185" fontId="41" fillId="0" borderId="5" xfId="0" applyNumberFormat="1" applyFont="1" applyBorder="1" applyAlignment="1">
      <alignment horizontal="center" vertical="center"/>
    </xf>
    <xf numFmtId="185" fontId="41" fillId="0" borderId="5" xfId="0" applyNumberFormat="1" applyFont="1" applyBorder="1" applyAlignment="1">
      <alignment horizontal="left" vertical="center"/>
    </xf>
    <xf numFmtId="185" fontId="41" fillId="0" borderId="5" xfId="0" applyNumberFormat="1" applyFont="1" applyBorder="1" applyAlignment="1">
      <alignment horizontal="center" vertical="center" shrinkToFit="1"/>
    </xf>
    <xf numFmtId="185" fontId="41" fillId="0" borderId="49" xfId="0" applyNumberFormat="1" applyFont="1" applyBorder="1" applyAlignment="1">
      <alignment horizontal="center" vertical="center" shrinkToFit="1"/>
    </xf>
    <xf numFmtId="186" fontId="41" fillId="0" borderId="31" xfId="0" applyNumberFormat="1" applyFont="1" applyBorder="1" applyAlignment="1">
      <alignment vertical="center"/>
    </xf>
    <xf numFmtId="187" fontId="41" fillId="0" borderId="31" xfId="0" applyNumberFormat="1" applyFont="1" applyBorder="1" applyAlignment="1">
      <alignment vertical="center"/>
    </xf>
    <xf numFmtId="0" fontId="41" fillId="0" borderId="31" xfId="0" applyFont="1" applyBorder="1" applyAlignment="1">
      <alignment vertical="center"/>
    </xf>
    <xf numFmtId="0" fontId="41" fillId="0" borderId="31" xfId="0" applyFont="1" applyBorder="1" applyAlignment="1">
      <alignment horizontal="left" vertical="center"/>
    </xf>
    <xf numFmtId="0" fontId="41" fillId="0" borderId="31" xfId="0" applyFont="1" applyBorder="1" applyAlignment="1">
      <alignment horizontal="center" vertical="center"/>
    </xf>
    <xf numFmtId="0" fontId="41" fillId="0" borderId="32" xfId="0" applyFont="1" applyBorder="1" applyAlignment="1">
      <alignment vertical="center"/>
    </xf>
    <xf numFmtId="188" fontId="5" fillId="2" borderId="0" xfId="0" applyNumberFormat="1" applyFont="1" applyFill="1" applyAlignment="1">
      <alignment vertical="center"/>
    </xf>
    <xf numFmtId="189" fontId="47" fillId="0" borderId="0" xfId="0" applyNumberFormat="1" applyFont="1" applyAlignment="1">
      <alignment horizontal="center" vertical="center"/>
    </xf>
    <xf numFmtId="0" fontId="47" fillId="0" borderId="0" xfId="0" applyFont="1" applyAlignment="1">
      <alignment vertical="center"/>
    </xf>
    <xf numFmtId="190" fontId="47" fillId="0" borderId="0" xfId="0" applyNumberFormat="1" applyFont="1" applyAlignment="1">
      <alignment vertical="center"/>
    </xf>
    <xf numFmtId="0" fontId="5" fillId="0" borderId="0" xfId="0" applyFont="1" applyAlignment="1">
      <alignment vertical="center" wrapText="1" shrinkToFit="1"/>
    </xf>
    <xf numFmtId="0" fontId="0" fillId="0" borderId="0" xfId="0" applyAlignment="1">
      <alignment horizontal="right" vertical="center"/>
    </xf>
    <xf numFmtId="0" fontId="34" fillId="5" borderId="5" xfId="0" applyFont="1" applyFill="1" applyBorder="1" applyAlignment="1" applyProtection="1">
      <alignment horizontal="right"/>
      <protection locked="0"/>
    </xf>
    <xf numFmtId="0" fontId="4" fillId="0" borderId="0" xfId="0" applyFont="1" applyAlignment="1">
      <alignment horizontal="left" vertical="center" shrinkToFit="1"/>
    </xf>
    <xf numFmtId="178" fontId="25" fillId="5" borderId="1" xfId="0" applyNumberFormat="1" applyFont="1" applyFill="1" applyBorder="1" applyAlignment="1" applyProtection="1">
      <alignment horizontal="center"/>
      <protection locked="0"/>
    </xf>
    <xf numFmtId="0" fontId="4" fillId="0" borderId="0" xfId="0" applyFont="1" applyAlignment="1">
      <alignment vertical="center" shrinkToFit="1"/>
    </xf>
    <xf numFmtId="178" fontId="25" fillId="5" borderId="1" xfId="0" applyNumberFormat="1" applyFont="1" applyFill="1" applyBorder="1" applyAlignment="1" applyProtection="1">
      <alignment horizontal="center" vertical="center"/>
      <protection locked="0"/>
    </xf>
    <xf numFmtId="0" fontId="41" fillId="2" borderId="4" xfId="0" applyFont="1" applyFill="1" applyBorder="1" applyAlignment="1">
      <alignment vertical="center"/>
    </xf>
    <xf numFmtId="0" fontId="41" fillId="2" borderId="43" xfId="0" applyFont="1" applyFill="1" applyBorder="1" applyAlignment="1">
      <alignment vertical="center"/>
    </xf>
    <xf numFmtId="178" fontId="25" fillId="0" borderId="0" xfId="0" applyNumberFormat="1" applyFont="1" applyAlignment="1">
      <alignment horizontal="center" vertical="center"/>
    </xf>
    <xf numFmtId="0" fontId="53" fillId="0" borderId="0" xfId="0" applyFont="1" applyAlignment="1">
      <alignment horizontal="center" vertical="center"/>
    </xf>
    <xf numFmtId="0" fontId="53" fillId="0" borderId="0" xfId="0" applyFont="1" applyAlignment="1">
      <alignment vertical="center"/>
    </xf>
    <xf numFmtId="0" fontId="53" fillId="0" borderId="0" xfId="0" applyFont="1" applyAlignment="1">
      <alignment horizontal="center"/>
    </xf>
    <xf numFmtId="0" fontId="53" fillId="0" borderId="0" xfId="0" applyFont="1"/>
    <xf numFmtId="0" fontId="53" fillId="0" borderId="0" xfId="0" applyFont="1" applyAlignment="1">
      <alignment vertical="top"/>
    </xf>
    <xf numFmtId="0" fontId="54" fillId="0" borderId="0" xfId="0" applyFont="1" applyAlignment="1">
      <alignment vertical="center"/>
    </xf>
    <xf numFmtId="188" fontId="54" fillId="0" borderId="0" xfId="0" applyNumberFormat="1" applyFont="1" applyAlignment="1">
      <alignment vertical="center"/>
    </xf>
    <xf numFmtId="188" fontId="53" fillId="0" borderId="0" xfId="0" applyNumberFormat="1" applyFont="1" applyAlignment="1">
      <alignment vertical="center"/>
    </xf>
    <xf numFmtId="188" fontId="53" fillId="0" borderId="0" xfId="0" applyNumberFormat="1" applyFont="1"/>
    <xf numFmtId="188" fontId="53" fillId="0" borderId="0" xfId="0" applyNumberFormat="1" applyFont="1" applyAlignment="1">
      <alignment vertical="top"/>
    </xf>
    <xf numFmtId="191" fontId="54" fillId="0" borderId="0" xfId="0" applyNumberFormat="1" applyFont="1" applyAlignment="1">
      <alignment vertical="center"/>
    </xf>
    <xf numFmtId="191" fontId="53" fillId="0" borderId="0" xfId="0" applyNumberFormat="1" applyFont="1" applyAlignment="1">
      <alignment vertical="center"/>
    </xf>
    <xf numFmtId="191" fontId="53" fillId="0" borderId="0" xfId="0" applyNumberFormat="1" applyFont="1"/>
    <xf numFmtId="191" fontId="53" fillId="0" borderId="0" xfId="0" applyNumberFormat="1" applyFont="1" applyAlignment="1">
      <alignment vertical="top"/>
    </xf>
    <xf numFmtId="14" fontId="53" fillId="0" borderId="0" xfId="0" applyNumberFormat="1" applyFont="1" applyAlignment="1">
      <alignment horizontal="center" vertical="center"/>
    </xf>
    <xf numFmtId="0" fontId="54" fillId="0" borderId="1" xfId="0" applyFont="1" applyBorder="1" applyAlignment="1">
      <alignment vertical="center"/>
    </xf>
    <xf numFmtId="0" fontId="54" fillId="0" borderId="3" xfId="0" applyFont="1" applyBorder="1" applyAlignment="1">
      <alignment vertical="center"/>
    </xf>
    <xf numFmtId="0" fontId="54" fillId="0" borderId="2" xfId="0" applyFont="1" applyBorder="1" applyAlignment="1">
      <alignment vertical="center"/>
    </xf>
    <xf numFmtId="178" fontId="29" fillId="0" borderId="84" xfId="0" applyNumberFormat="1" applyFont="1" applyBorder="1" applyAlignment="1">
      <alignment horizontal="center" vertical="center"/>
    </xf>
    <xf numFmtId="183" fontId="29" fillId="0" borderId="84" xfId="0" applyNumberFormat="1" applyFont="1" applyBorder="1" applyAlignment="1">
      <alignment horizontal="left" vertical="center" shrinkToFit="1"/>
    </xf>
    <xf numFmtId="183" fontId="29" fillId="0" borderId="85" xfId="0" applyNumberFormat="1" applyFont="1" applyBorder="1" applyAlignment="1">
      <alignment horizontal="left" vertical="center" shrinkToFit="1"/>
    </xf>
    <xf numFmtId="0" fontId="52" fillId="5" borderId="1" xfId="0" applyFont="1" applyFill="1" applyBorder="1" applyAlignment="1" applyProtection="1">
      <alignment vertical="center"/>
      <protection locked="0"/>
    </xf>
    <xf numFmtId="14" fontId="53" fillId="6" borderId="0" xfId="0" applyNumberFormat="1" applyFont="1" applyFill="1" applyAlignment="1">
      <alignment horizontal="center" vertical="center"/>
    </xf>
    <xf numFmtId="0" fontId="53" fillId="6" borderId="0" xfId="0" applyFont="1" applyFill="1" applyAlignment="1">
      <alignment horizontal="center" vertical="center"/>
    </xf>
    <xf numFmtId="0" fontId="53" fillId="7" borderId="0" xfId="0" applyFont="1" applyFill="1" applyAlignment="1">
      <alignment horizontal="center" vertical="center"/>
    </xf>
    <xf numFmtId="0" fontId="16" fillId="0" borderId="9" xfId="0" applyFont="1" applyBorder="1" applyAlignment="1">
      <alignment horizontal="centerContinuous" vertical="center"/>
    </xf>
    <xf numFmtId="0" fontId="0" fillId="0" borderId="10" xfId="0" applyBorder="1" applyAlignment="1">
      <alignment horizontal="centerContinuous"/>
    </xf>
    <xf numFmtId="0" fontId="17" fillId="0" borderId="10" xfId="0" applyFont="1" applyBorder="1" applyAlignment="1">
      <alignment horizontal="centerContinuous"/>
    </xf>
    <xf numFmtId="0" fontId="17" fillId="0" borderId="11" xfId="0" applyFont="1" applyBorder="1" applyAlignment="1">
      <alignment horizontal="centerContinuous"/>
    </xf>
    <xf numFmtId="0" fontId="17" fillId="0" borderId="0" xfId="0" applyFont="1" applyAlignment="1">
      <alignment horizontal="left" vertical="center"/>
    </xf>
    <xf numFmtId="180" fontId="0" fillId="0" borderId="0" xfId="0" applyNumberFormat="1"/>
    <xf numFmtId="180" fontId="5" fillId="0" borderId="0" xfId="0" applyNumberFormat="1" applyFont="1" applyAlignment="1">
      <alignment horizontal="distributed" vertical="center"/>
    </xf>
    <xf numFmtId="180" fontId="50" fillId="0" borderId="0" xfId="0" applyNumberFormat="1" applyFont="1" applyAlignment="1">
      <alignment horizontal="center" vertical="center"/>
    </xf>
    <xf numFmtId="0" fontId="59" fillId="2" borderId="0" xfId="0" applyFont="1" applyFill="1" applyAlignment="1">
      <alignment vertical="center"/>
    </xf>
    <xf numFmtId="0" fontId="59" fillId="2" borderId="0" xfId="0" applyFont="1" applyFill="1" applyAlignment="1">
      <alignment horizontal="center" vertical="center"/>
    </xf>
    <xf numFmtId="0" fontId="59" fillId="0" borderId="0" xfId="0" applyFont="1" applyAlignment="1">
      <alignment vertical="center"/>
    </xf>
    <xf numFmtId="0" fontId="60" fillId="2" borderId="0" xfId="0" applyFont="1" applyFill="1" applyAlignment="1">
      <alignment vertical="center"/>
    </xf>
    <xf numFmtId="189" fontId="60" fillId="0" borderId="0" xfId="0" applyNumberFormat="1" applyFont="1" applyAlignment="1">
      <alignment horizontal="center" vertical="center"/>
    </xf>
    <xf numFmtId="0" fontId="60" fillId="0" borderId="0" xfId="0" applyFont="1" applyAlignment="1">
      <alignment vertical="center"/>
    </xf>
    <xf numFmtId="190" fontId="60" fillId="0" borderId="0" xfId="0" applyNumberFormat="1" applyFont="1" applyAlignment="1">
      <alignment vertical="center"/>
    </xf>
    <xf numFmtId="0" fontId="60" fillId="2" borderId="0" xfId="0" applyFont="1" applyFill="1" applyAlignment="1">
      <alignment horizontal="center" vertical="center"/>
    </xf>
    <xf numFmtId="180" fontId="50" fillId="0" borderId="0" xfId="0" applyNumberFormat="1" applyFont="1"/>
    <xf numFmtId="0" fontId="60" fillId="0" borderId="0" xfId="0" applyFont="1"/>
    <xf numFmtId="180" fontId="11" fillId="0" borderId="0" xfId="0" applyNumberFormat="1" applyFont="1" applyAlignment="1">
      <alignment horizontal="center" vertical="center"/>
    </xf>
    <xf numFmtId="0" fontId="50" fillId="5" borderId="0" xfId="0" applyFont="1" applyFill="1" applyAlignment="1" applyProtection="1">
      <alignment horizontal="center" vertical="center"/>
      <protection locked="0"/>
    </xf>
    <xf numFmtId="0" fontId="50" fillId="5" borderId="0" xfId="0" applyFont="1" applyFill="1" applyAlignment="1" applyProtection="1">
      <alignment vertical="center"/>
      <protection locked="0"/>
    </xf>
    <xf numFmtId="0" fontId="59" fillId="0" borderId="0" xfId="0" applyFont="1" applyAlignment="1">
      <alignment horizontal="center" vertical="center"/>
    </xf>
    <xf numFmtId="0" fontId="0" fillId="0" borderId="8" xfId="0" applyBorder="1"/>
    <xf numFmtId="0" fontId="53" fillId="0" borderId="8" xfId="0" applyFont="1" applyBorder="1" applyAlignment="1">
      <alignment vertical="center"/>
    </xf>
    <xf numFmtId="0" fontId="61" fillId="0" borderId="0" xfId="0" applyFont="1" applyAlignment="1">
      <alignment vertical="center"/>
    </xf>
    <xf numFmtId="0" fontId="62" fillId="0" borderId="0" xfId="0" applyFont="1" applyAlignment="1">
      <alignment horizontal="right" vertical="center"/>
    </xf>
    <xf numFmtId="193" fontId="63" fillId="0" borderId="0" xfId="0" applyNumberFormat="1" applyFont="1" applyAlignment="1">
      <alignment vertical="center"/>
    </xf>
    <xf numFmtId="193" fontId="64" fillId="0" borderId="0" xfId="0" applyNumberFormat="1" applyFont="1" applyAlignment="1">
      <alignment vertical="center"/>
    </xf>
    <xf numFmtId="0" fontId="64" fillId="0" borderId="0" xfId="0" applyFont="1" applyAlignment="1">
      <alignment vertical="center"/>
    </xf>
    <xf numFmtId="0" fontId="63" fillId="0" borderId="0" xfId="0" applyFont="1" applyAlignment="1">
      <alignment vertical="center"/>
    </xf>
    <xf numFmtId="14" fontId="53" fillId="7" borderId="0" xfId="0" applyNumberFormat="1" applyFont="1" applyFill="1" applyAlignment="1">
      <alignment horizontal="center" vertical="center"/>
    </xf>
    <xf numFmtId="14" fontId="54" fillId="0" borderId="0" xfId="0" applyNumberFormat="1" applyFont="1" applyAlignment="1">
      <alignment vertical="center"/>
    </xf>
    <xf numFmtId="0" fontId="0" fillId="2" borderId="0" xfId="0" applyFill="1" applyAlignment="1">
      <alignment horizontal="left" vertical="center"/>
    </xf>
    <xf numFmtId="0" fontId="65" fillId="0" borderId="0" xfId="0" applyFont="1" applyAlignment="1">
      <alignment vertical="center"/>
    </xf>
    <xf numFmtId="0" fontId="65" fillId="0" borderId="0" xfId="0" applyFont="1" applyAlignment="1">
      <alignment vertical="center" shrinkToFit="1"/>
    </xf>
    <xf numFmtId="194" fontId="63" fillId="0" borderId="0" xfId="0" applyNumberFormat="1" applyFont="1" applyAlignment="1">
      <alignment horizontal="left" vertical="center"/>
    </xf>
    <xf numFmtId="193" fontId="56" fillId="0" borderId="0" xfId="0" applyNumberFormat="1" applyFont="1" applyAlignment="1">
      <alignment horizontal="right" vertical="center"/>
    </xf>
    <xf numFmtId="179" fontId="63" fillId="0" borderId="0" xfId="0" applyNumberFormat="1" applyFont="1" applyAlignment="1">
      <alignment horizontal="left" vertical="center"/>
    </xf>
    <xf numFmtId="0" fontId="3" fillId="0" borderId="0" xfId="0" applyFont="1" applyAlignment="1">
      <alignment horizontal="center" vertical="center" wrapText="1"/>
    </xf>
    <xf numFmtId="194" fontId="53" fillId="8" borderId="0" xfId="0" applyNumberFormat="1" applyFont="1" applyFill="1" applyAlignment="1">
      <alignment vertical="center"/>
    </xf>
    <xf numFmtId="0" fontId="67" fillId="0" borderId="0" xfId="5" applyFont="1" applyAlignment="1">
      <alignment horizontal="center" vertical="center"/>
    </xf>
    <xf numFmtId="0" fontId="68" fillId="0" borderId="0" xfId="5" applyFont="1">
      <alignment vertical="center"/>
    </xf>
    <xf numFmtId="0" fontId="67" fillId="0" borderId="0" xfId="5" applyFont="1">
      <alignment vertical="center"/>
    </xf>
    <xf numFmtId="0" fontId="69" fillId="0" borderId="0" xfId="5" applyFont="1">
      <alignment vertical="center"/>
    </xf>
    <xf numFmtId="56" fontId="67" fillId="0" borderId="0" xfId="5" applyNumberFormat="1" applyFont="1">
      <alignment vertical="center"/>
    </xf>
    <xf numFmtId="0" fontId="72" fillId="0" borderId="0" xfId="5" applyFont="1" applyAlignment="1">
      <alignment horizontal="center" vertical="center"/>
    </xf>
    <xf numFmtId="0" fontId="71" fillId="0" borderId="0" xfId="5" applyFont="1" applyAlignment="1">
      <alignment vertical="center" wrapText="1"/>
    </xf>
    <xf numFmtId="0" fontId="67" fillId="0" borderId="63" xfId="5" applyFont="1" applyBorder="1">
      <alignment vertical="center"/>
    </xf>
    <xf numFmtId="0" fontId="72" fillId="0" borderId="2" xfId="5" applyFont="1" applyBorder="1" applyAlignment="1">
      <alignment horizontal="center" vertical="center"/>
    </xf>
    <xf numFmtId="0" fontId="72" fillId="0" borderId="1" xfId="5" applyFont="1" applyBorder="1" applyAlignment="1">
      <alignment horizontal="center" vertical="center"/>
    </xf>
    <xf numFmtId="56" fontId="72" fillId="0" borderId="2" xfId="5" applyNumberFormat="1" applyFont="1" applyBorder="1" applyAlignment="1">
      <alignment horizontal="right" vertical="center" wrapText="1"/>
    </xf>
    <xf numFmtId="56" fontId="71" fillId="0" borderId="65" xfId="5" applyNumberFormat="1" applyFont="1" applyBorder="1" applyAlignment="1">
      <alignment horizontal="right" vertical="center" wrapText="1"/>
    </xf>
    <xf numFmtId="20" fontId="72" fillId="0" borderId="3" xfId="5" applyNumberFormat="1" applyFont="1" applyBorder="1" applyAlignment="1">
      <alignment horizontal="right" vertical="center"/>
    </xf>
    <xf numFmtId="20" fontId="72" fillId="0" borderId="1" xfId="5" applyNumberFormat="1" applyFont="1" applyBorder="1" applyAlignment="1">
      <alignment horizontal="right" vertical="center"/>
    </xf>
    <xf numFmtId="56" fontId="72" fillId="0" borderId="2" xfId="5" applyNumberFormat="1" applyFont="1" applyBorder="1" applyAlignment="1">
      <alignment horizontal="right" vertical="center"/>
    </xf>
    <xf numFmtId="56" fontId="72" fillId="0" borderId="66" xfId="5" applyNumberFormat="1" applyFont="1" applyBorder="1" applyAlignment="1">
      <alignment horizontal="right" vertical="center"/>
    </xf>
    <xf numFmtId="56" fontId="72" fillId="0" borderId="4" xfId="5" applyNumberFormat="1" applyFont="1" applyBorder="1" applyAlignment="1">
      <alignment horizontal="center" vertical="center"/>
    </xf>
    <xf numFmtId="0" fontId="73" fillId="0" borderId="0" xfId="5" applyFont="1">
      <alignment vertical="center"/>
    </xf>
    <xf numFmtId="0" fontId="72" fillId="0" borderId="0" xfId="5" applyFont="1">
      <alignment vertical="center"/>
    </xf>
    <xf numFmtId="56" fontId="72" fillId="0" borderId="1" xfId="5" applyNumberFormat="1" applyFont="1" applyBorder="1" applyAlignment="1">
      <alignment horizontal="right" vertical="center" wrapText="1"/>
    </xf>
    <xf numFmtId="0" fontId="72" fillId="0" borderId="1" xfId="5" applyFont="1" applyBorder="1" applyAlignment="1">
      <alignment horizontal="right" vertical="center"/>
    </xf>
    <xf numFmtId="192" fontId="72" fillId="0" borderId="1" xfId="5" applyNumberFormat="1" applyFont="1" applyBorder="1" applyAlignment="1">
      <alignment horizontal="right" vertical="center"/>
    </xf>
    <xf numFmtId="192" fontId="72" fillId="0" borderId="2" xfId="5" applyNumberFormat="1" applyFont="1" applyBorder="1" applyAlignment="1">
      <alignment horizontal="right" vertical="center"/>
    </xf>
    <xf numFmtId="56" fontId="71" fillId="2" borderId="82" xfId="5" applyNumberFormat="1" applyFont="1" applyFill="1" applyBorder="1" applyAlignment="1">
      <alignment horizontal="center" vertical="center"/>
    </xf>
    <xf numFmtId="0" fontId="72" fillId="2" borderId="4" xfId="5" applyFont="1" applyFill="1" applyBorder="1" applyAlignment="1">
      <alignment horizontal="center" vertical="center"/>
    </xf>
    <xf numFmtId="56" fontId="71" fillId="2" borderId="83" xfId="5" applyNumberFormat="1" applyFont="1" applyFill="1" applyBorder="1" applyAlignment="1">
      <alignment horizontal="center" vertical="center"/>
    </xf>
    <xf numFmtId="56" fontId="71" fillId="2" borderId="88" xfId="5" applyNumberFormat="1" applyFont="1" applyFill="1" applyBorder="1" applyAlignment="1">
      <alignment horizontal="center" vertical="center"/>
    </xf>
    <xf numFmtId="0" fontId="72" fillId="2" borderId="80" xfId="5" applyFont="1" applyFill="1" applyBorder="1" applyAlignment="1">
      <alignment horizontal="center" vertical="center"/>
    </xf>
    <xf numFmtId="56" fontId="71" fillId="2" borderId="89" xfId="5" applyNumberFormat="1" applyFont="1" applyFill="1" applyBorder="1" applyAlignment="1">
      <alignment horizontal="center" vertical="center"/>
    </xf>
    <xf numFmtId="0" fontId="72" fillId="0" borderId="63" xfId="5" applyFont="1" applyBorder="1">
      <alignment vertical="center"/>
    </xf>
    <xf numFmtId="56" fontId="74" fillId="0" borderId="0" xfId="5" applyNumberFormat="1" applyFont="1" applyAlignment="1">
      <alignment horizontal="center" vertical="center" wrapText="1"/>
    </xf>
    <xf numFmtId="56" fontId="71" fillId="0" borderId="87" xfId="5" applyNumberFormat="1" applyFont="1" applyBorder="1" applyAlignment="1">
      <alignment horizontal="center" vertical="center" wrapText="1"/>
    </xf>
    <xf numFmtId="56" fontId="67" fillId="0" borderId="0" xfId="5" applyNumberFormat="1" applyFont="1" applyAlignment="1">
      <alignment horizontal="right" vertical="center"/>
    </xf>
    <xf numFmtId="56" fontId="74" fillId="0" borderId="0" xfId="5" applyNumberFormat="1" applyFont="1" applyAlignment="1">
      <alignment horizontal="right" vertical="center" wrapText="1"/>
    </xf>
    <xf numFmtId="0" fontId="67" fillId="9" borderId="0" xfId="5" applyFont="1" applyFill="1">
      <alignment vertical="center"/>
    </xf>
    <xf numFmtId="0" fontId="75" fillId="9" borderId="0" xfId="0" applyFont="1" applyFill="1"/>
    <xf numFmtId="180" fontId="75" fillId="9" borderId="0" xfId="0" applyNumberFormat="1" applyFont="1" applyFill="1"/>
    <xf numFmtId="0" fontId="67" fillId="9" borderId="0" xfId="5" applyFont="1" applyFill="1" applyAlignment="1">
      <alignment horizontal="right" vertical="center"/>
    </xf>
    <xf numFmtId="0" fontId="75" fillId="0" borderId="0" xfId="0" applyFont="1"/>
    <xf numFmtId="180" fontId="75" fillId="0" borderId="0" xfId="0" applyNumberFormat="1" applyFont="1"/>
    <xf numFmtId="56" fontId="71" fillId="9" borderId="86" xfId="5" applyNumberFormat="1" applyFont="1" applyFill="1" applyBorder="1" applyProtection="1">
      <alignment vertical="center"/>
      <protection locked="0"/>
    </xf>
    <xf numFmtId="0" fontId="76" fillId="0" borderId="0" xfId="0" applyFont="1"/>
    <xf numFmtId="0" fontId="75" fillId="0" borderId="98" xfId="0" applyFont="1" applyBorder="1"/>
    <xf numFmtId="0" fontId="75" fillId="0" borderId="91" xfId="0" applyFont="1" applyBorder="1"/>
    <xf numFmtId="180" fontId="75" fillId="0" borderId="91" xfId="0" applyNumberFormat="1" applyFont="1" applyBorder="1"/>
    <xf numFmtId="0" fontId="75" fillId="0" borderId="99" xfId="0" applyFont="1" applyBorder="1"/>
    <xf numFmtId="0" fontId="75" fillId="0" borderId="100" xfId="0" applyFont="1" applyBorder="1"/>
    <xf numFmtId="0" fontId="75" fillId="0" borderId="101" xfId="0" applyFont="1" applyBorder="1"/>
    <xf numFmtId="0" fontId="75" fillId="0" borderId="8" xfId="0" applyFont="1" applyBorder="1"/>
    <xf numFmtId="0" fontId="76" fillId="0" borderId="8" xfId="0" applyFont="1" applyBorder="1" applyAlignment="1">
      <alignment vertical="center"/>
    </xf>
    <xf numFmtId="0" fontId="75" fillId="0" borderId="0" xfId="0" applyFont="1" applyAlignment="1">
      <alignment vertical="top"/>
    </xf>
    <xf numFmtId="180" fontId="77" fillId="0" borderId="0" xfId="0" applyNumberFormat="1" applyFont="1" applyAlignment="1">
      <alignment horizontal="distributed" vertical="center"/>
    </xf>
    <xf numFmtId="0" fontId="77" fillId="0" borderId="0" xfId="0" applyFont="1" applyAlignment="1">
      <alignment horizontal="distributed" vertical="center"/>
    </xf>
    <xf numFmtId="180" fontId="76" fillId="0" borderId="0" xfId="0" applyNumberFormat="1" applyFont="1" applyAlignment="1">
      <alignment horizontal="center" vertical="center"/>
    </xf>
    <xf numFmtId="188" fontId="72" fillId="0" borderId="0" xfId="5" applyNumberFormat="1" applyFont="1" applyAlignment="1">
      <alignment horizontal="center" vertical="center"/>
    </xf>
    <xf numFmtId="0" fontId="76" fillId="0" borderId="0" xfId="0" applyFont="1" applyAlignment="1">
      <alignment vertical="center"/>
    </xf>
    <xf numFmtId="0" fontId="76" fillId="0" borderId="0" xfId="0" applyFont="1" applyAlignment="1">
      <alignment horizontal="center" vertical="center"/>
    </xf>
    <xf numFmtId="0" fontId="78" fillId="5" borderId="0" xfId="0" applyFont="1" applyFill="1" applyAlignment="1">
      <alignment horizontal="center" vertical="center"/>
    </xf>
    <xf numFmtId="188" fontId="72" fillId="5" borderId="0" xfId="5" applyNumberFormat="1" applyFont="1" applyFill="1" applyAlignment="1">
      <alignment horizontal="center" vertical="center"/>
    </xf>
    <xf numFmtId="191" fontId="72" fillId="5" borderId="0" xfId="5" applyNumberFormat="1" applyFont="1" applyFill="1" applyAlignment="1">
      <alignment horizontal="center" vertical="center"/>
    </xf>
    <xf numFmtId="0" fontId="75" fillId="0" borderId="0" xfId="0" applyFont="1" applyAlignment="1">
      <alignment vertical="center"/>
    </xf>
    <xf numFmtId="56" fontId="73" fillId="0" borderId="0" xfId="5" applyNumberFormat="1" applyFont="1" applyAlignment="1">
      <alignment horizontal="right" vertical="center" wrapText="1"/>
    </xf>
    <xf numFmtId="190" fontId="67" fillId="0" borderId="0" xfId="5" applyNumberFormat="1" applyFont="1" applyAlignment="1">
      <alignment horizontal="right" vertical="center" wrapText="1"/>
    </xf>
    <xf numFmtId="0" fontId="75" fillId="0" borderId="0" xfId="0" applyFont="1" applyAlignment="1">
      <alignment horizontal="center" vertical="center"/>
    </xf>
    <xf numFmtId="180" fontId="76" fillId="0" borderId="0" xfId="0" applyNumberFormat="1" applyFont="1"/>
    <xf numFmtId="180" fontId="78" fillId="0" borderId="0" xfId="0" applyNumberFormat="1" applyFont="1"/>
    <xf numFmtId="0" fontId="75" fillId="0" borderId="102" xfId="0" applyFont="1" applyBorder="1"/>
    <xf numFmtId="0" fontId="75" fillId="0" borderId="103" xfId="0" applyFont="1" applyBorder="1"/>
    <xf numFmtId="180" fontId="75" fillId="0" borderId="103" xfId="0" applyNumberFormat="1" applyFont="1" applyBorder="1"/>
    <xf numFmtId="0" fontId="75" fillId="0" borderId="104" xfId="0" applyFont="1" applyBorder="1"/>
    <xf numFmtId="182" fontId="29" fillId="0" borderId="105" xfId="0" applyNumberFormat="1" applyFont="1" applyBorder="1" applyAlignment="1">
      <alignment horizontal="left" vertical="center" shrinkToFit="1"/>
    </xf>
    <xf numFmtId="0" fontId="0" fillId="2" borderId="0" xfId="0" applyFill="1" applyAlignment="1">
      <alignment horizontal="right"/>
    </xf>
    <xf numFmtId="0" fontId="20" fillId="0" borderId="50" xfId="0" applyFont="1" applyBorder="1" applyAlignment="1">
      <alignment horizontal="center" vertical="center"/>
    </xf>
    <xf numFmtId="0" fontId="58" fillId="5" borderId="50" xfId="0" applyFont="1" applyFill="1" applyBorder="1" applyAlignment="1" applyProtection="1">
      <alignment horizontal="left" vertical="center" shrinkToFit="1"/>
      <protection locked="0"/>
    </xf>
    <xf numFmtId="0" fontId="45" fillId="2" borderId="0" xfId="0" applyFont="1" applyFill="1" applyAlignment="1">
      <alignment horizontal="left" wrapText="1"/>
    </xf>
    <xf numFmtId="0" fontId="45" fillId="2" borderId="0" xfId="0" applyFont="1" applyFill="1" applyAlignment="1">
      <alignment horizontal="left"/>
    </xf>
    <xf numFmtId="0" fontId="20" fillId="0" borderId="1" xfId="0" applyFont="1" applyBorder="1" applyAlignment="1">
      <alignment horizontal="center" vertical="center" wrapText="1"/>
    </xf>
    <xf numFmtId="0" fontId="20" fillId="0" borderId="1" xfId="0" applyFont="1" applyBorder="1" applyAlignment="1">
      <alignment horizontal="center" vertical="center"/>
    </xf>
    <xf numFmtId="49" fontId="41" fillId="5" borderId="1" xfId="0" applyNumberFormat="1" applyFont="1" applyFill="1" applyBorder="1" applyAlignment="1" applyProtection="1">
      <alignment horizontal="center" vertical="center"/>
      <protection locked="0"/>
    </xf>
    <xf numFmtId="0" fontId="42" fillId="0" borderId="0" xfId="0" applyFont="1" applyAlignment="1">
      <alignment horizontal="right" vertical="center" shrinkToFit="1"/>
    </xf>
    <xf numFmtId="0" fontId="43" fillId="0" borderId="0" xfId="0" applyFont="1" applyAlignment="1">
      <alignment horizontal="right" vertical="center" shrinkToFit="1"/>
    </xf>
    <xf numFmtId="0" fontId="44" fillId="0" borderId="51" xfId="0" applyFont="1" applyBorder="1" applyAlignment="1">
      <alignment horizontal="center" vertical="center"/>
    </xf>
    <xf numFmtId="0" fontId="34" fillId="5" borderId="41" xfId="0" applyFont="1" applyFill="1" applyBorder="1" applyAlignment="1" applyProtection="1">
      <alignment horizontal="left" vertical="center" shrinkToFit="1"/>
      <protection locked="0" hidden="1"/>
    </xf>
    <xf numFmtId="0" fontId="20" fillId="0" borderId="2" xfId="0" applyFont="1" applyBorder="1" applyAlignment="1">
      <alignment horizontal="center" vertical="center"/>
    </xf>
    <xf numFmtId="0" fontId="44" fillId="0" borderId="1" xfId="0" applyFont="1" applyBorder="1" applyAlignment="1">
      <alignment horizontal="center" vertical="center"/>
    </xf>
    <xf numFmtId="0" fontId="20" fillId="0" borderId="44" xfId="0" applyFont="1" applyBorder="1" applyAlignment="1">
      <alignment horizontal="center" vertical="center"/>
    </xf>
    <xf numFmtId="0" fontId="20" fillId="0" borderId="31" xfId="0" applyFont="1" applyBorder="1" applyAlignment="1">
      <alignment horizontal="center" vertical="center"/>
    </xf>
    <xf numFmtId="0" fontId="20" fillId="0" borderId="45" xfId="0" applyFont="1" applyBorder="1" applyAlignment="1">
      <alignment horizontal="center" vertical="center"/>
    </xf>
    <xf numFmtId="186" fontId="41" fillId="0" borderId="26" xfId="0" applyNumberFormat="1" applyFont="1" applyBorder="1" applyAlignment="1">
      <alignment horizontal="center" vertical="center"/>
    </xf>
    <xf numFmtId="186" fontId="41" fillId="0" borderId="31" xfId="0" applyNumberFormat="1" applyFont="1" applyBorder="1" applyAlignment="1">
      <alignment horizontal="center" vertical="center"/>
    </xf>
    <xf numFmtId="0" fontId="44" fillId="0" borderId="38" xfId="0" applyFont="1" applyBorder="1" applyAlignment="1">
      <alignment horizontal="center" vertical="center"/>
    </xf>
    <xf numFmtId="0" fontId="20" fillId="0" borderId="52" xfId="0" applyFont="1" applyBorder="1" applyAlignment="1">
      <alignment horizontal="center" vertical="center"/>
    </xf>
    <xf numFmtId="0" fontId="20" fillId="0" borderId="39" xfId="0" applyFont="1" applyBorder="1" applyAlignment="1">
      <alignment horizontal="center" vertical="center"/>
    </xf>
    <xf numFmtId="0" fontId="20" fillId="0" borderId="27"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0" fontId="41" fillId="5" borderId="25" xfId="0" applyFont="1" applyFill="1" applyBorder="1" applyAlignment="1" applyProtection="1">
      <alignment horizontal="left" vertical="center" shrinkToFit="1"/>
      <protection locked="0"/>
    </xf>
    <xf numFmtId="0" fontId="41" fillId="5" borderId="28" xfId="0" applyFont="1" applyFill="1" applyBorder="1" applyAlignment="1" applyProtection="1">
      <alignment horizontal="left" vertical="center" shrinkToFit="1"/>
      <protection locked="0"/>
    </xf>
    <xf numFmtId="0" fontId="41" fillId="5" borderId="30" xfId="0" applyFont="1" applyFill="1" applyBorder="1" applyAlignment="1" applyProtection="1">
      <alignment horizontal="left" vertical="center" shrinkToFit="1"/>
      <protection locked="0"/>
    </xf>
    <xf numFmtId="0" fontId="20" fillId="0" borderId="42" xfId="0" applyFont="1" applyBorder="1" applyAlignment="1">
      <alignment horizontal="center" vertical="center"/>
    </xf>
    <xf numFmtId="0" fontId="20" fillId="0" borderId="4" xfId="0" applyFont="1" applyBorder="1" applyAlignment="1">
      <alignment horizontal="center" vertical="center"/>
    </xf>
    <xf numFmtId="0" fontId="20" fillId="0" borderId="3" xfId="0" applyFont="1" applyBorder="1" applyAlignment="1">
      <alignment horizontal="center" vertical="center"/>
    </xf>
    <xf numFmtId="31" fontId="41" fillId="0" borderId="2" xfId="0" applyNumberFormat="1" applyFont="1" applyBorder="1" applyAlignment="1">
      <alignment horizontal="center" vertical="center"/>
    </xf>
    <xf numFmtId="0" fontId="41" fillId="0" borderId="4" xfId="0" applyFont="1" applyBorder="1" applyAlignment="1">
      <alignment horizontal="center" vertical="center"/>
    </xf>
    <xf numFmtId="0" fontId="20" fillId="0" borderId="46" xfId="0" applyFont="1" applyBorder="1" applyAlignment="1">
      <alignment horizontal="center" vertical="center"/>
    </xf>
    <xf numFmtId="0" fontId="20" fillId="0" borderId="37" xfId="0" applyFont="1" applyBorder="1" applyAlignment="1">
      <alignment horizontal="center" vertical="center"/>
    </xf>
    <xf numFmtId="0" fontId="20" fillId="0" borderId="48" xfId="0" applyFont="1" applyBorder="1" applyAlignment="1">
      <alignment horizontal="center" vertical="center"/>
    </xf>
    <xf numFmtId="0" fontId="20" fillId="0" borderId="5" xfId="0" applyFont="1" applyBorder="1" applyAlignment="1">
      <alignment horizontal="center" vertical="center"/>
    </xf>
    <xf numFmtId="0" fontId="20" fillId="0" borderId="40" xfId="0" applyFont="1" applyBorder="1" applyAlignment="1">
      <alignment horizontal="center" vertical="center"/>
    </xf>
    <xf numFmtId="185" fontId="41" fillId="0" borderId="55" xfId="0" applyNumberFormat="1" applyFont="1" applyBorder="1" applyAlignment="1">
      <alignment horizontal="center" vertical="center"/>
    </xf>
    <xf numFmtId="185" fontId="41" fillId="0" borderId="53" xfId="0" applyNumberFormat="1" applyFont="1" applyBorder="1" applyAlignment="1">
      <alignment horizontal="center" vertical="center"/>
    </xf>
    <xf numFmtId="185" fontId="41" fillId="0" borderId="54" xfId="0" applyNumberFormat="1" applyFont="1" applyBorder="1" applyAlignment="1">
      <alignment horizontal="center" vertical="center"/>
    </xf>
    <xf numFmtId="185" fontId="41" fillId="0" borderId="37" xfId="0" applyNumberFormat="1" applyFont="1" applyBorder="1" applyAlignment="1">
      <alignment horizontal="center" vertical="center" shrinkToFit="1"/>
    </xf>
    <xf numFmtId="185" fontId="41" fillId="0" borderId="47" xfId="0" applyNumberFormat="1" applyFont="1" applyBorder="1" applyAlignment="1">
      <alignment horizontal="center" vertical="center" shrinkToFit="1"/>
    </xf>
    <xf numFmtId="0" fontId="20" fillId="2" borderId="0" xfId="0" applyFont="1" applyFill="1" applyAlignment="1">
      <alignment horizontal="left" vertical="center" wrapText="1"/>
    </xf>
    <xf numFmtId="0" fontId="13" fillId="0" borderId="0" xfId="0" applyFont="1" applyAlignment="1">
      <alignment horizontal="center" vertical="center"/>
    </xf>
    <xf numFmtId="0" fontId="18" fillId="0" borderId="12" xfId="0" applyFont="1" applyBorder="1" applyAlignment="1">
      <alignment horizontal="left" vertical="center" wrapText="1" shrinkToFit="1"/>
    </xf>
    <xf numFmtId="0" fontId="0" fillId="0" borderId="13" xfId="0" applyBorder="1" applyAlignment="1">
      <alignment horizontal="left" wrapText="1" shrinkToFit="1"/>
    </xf>
    <xf numFmtId="0" fontId="0" fillId="0" borderId="14" xfId="0" applyBorder="1" applyAlignment="1">
      <alignment horizontal="left" wrapText="1" shrinkToFit="1"/>
    </xf>
    <xf numFmtId="180" fontId="34" fillId="5" borderId="5" xfId="0" applyNumberFormat="1" applyFont="1" applyFill="1" applyBorder="1" applyAlignment="1" applyProtection="1">
      <alignment horizontal="center"/>
      <protection locked="0"/>
    </xf>
    <xf numFmtId="0" fontId="23" fillId="0" borderId="0" xfId="0" applyFont="1" applyAlignment="1">
      <alignment horizontal="center" vertical="center" wrapText="1"/>
    </xf>
    <xf numFmtId="0" fontId="41" fillId="5" borderId="22" xfId="0" applyFont="1" applyFill="1" applyBorder="1" applyAlignment="1" applyProtection="1">
      <alignment horizontal="left" vertical="center" shrinkToFit="1"/>
      <protection locked="0"/>
    </xf>
    <xf numFmtId="0" fontId="56" fillId="5" borderId="20" xfId="0" applyFont="1" applyFill="1" applyBorder="1" applyAlignment="1" applyProtection="1">
      <alignment horizontal="center" vertical="center"/>
      <protection locked="0"/>
    </xf>
    <xf numFmtId="0" fontId="56" fillId="5" borderId="56" xfId="0" applyFont="1" applyFill="1" applyBorder="1" applyAlignment="1" applyProtection="1">
      <alignment horizontal="center" vertical="center"/>
      <protection locked="0"/>
    </xf>
    <xf numFmtId="0" fontId="56" fillId="5" borderId="57" xfId="0" applyFont="1" applyFill="1" applyBorder="1" applyAlignment="1" applyProtection="1">
      <alignment horizontal="center" vertical="center"/>
      <protection locked="0"/>
    </xf>
    <xf numFmtId="188" fontId="5" fillId="0" borderId="7" xfId="0" applyNumberFormat="1" applyFont="1" applyBorder="1" applyAlignment="1">
      <alignment horizontal="right" vertical="center"/>
    </xf>
    <xf numFmtId="188" fontId="5" fillId="0" borderId="0" xfId="0" applyNumberFormat="1" applyFont="1" applyAlignment="1">
      <alignment horizontal="right" vertical="center"/>
    </xf>
    <xf numFmtId="0" fontId="4" fillId="5" borderId="2" xfId="0" applyFont="1" applyFill="1" applyBorder="1" applyAlignment="1" applyProtection="1">
      <alignment horizontal="left" vertical="top" wrapText="1" shrinkToFit="1"/>
      <protection locked="0"/>
    </xf>
    <xf numFmtId="0" fontId="4" fillId="5" borderId="4" xfId="0" applyFont="1" applyFill="1" applyBorder="1" applyAlignment="1" applyProtection="1">
      <alignment horizontal="left" vertical="top" wrapText="1" shrinkToFit="1"/>
      <protection locked="0"/>
    </xf>
    <xf numFmtId="0" fontId="4" fillId="5" borderId="3" xfId="0" applyFont="1" applyFill="1" applyBorder="1" applyAlignment="1" applyProtection="1">
      <alignment horizontal="left" vertical="top" wrapText="1" shrinkToFit="1"/>
      <protection locked="0"/>
    </xf>
    <xf numFmtId="0" fontId="5" fillId="2" borderId="0" xfId="0" applyFont="1" applyFill="1" applyAlignment="1">
      <alignment horizontal="center" vertical="center"/>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4" fillId="5" borderId="2" xfId="0" applyFont="1" applyFill="1" applyBorder="1" applyAlignment="1" applyProtection="1">
      <alignment horizontal="left" vertical="top" wrapText="1"/>
      <protection locked="0"/>
    </xf>
    <xf numFmtId="0" fontId="4" fillId="5" borderId="4" xfId="0" applyFont="1" applyFill="1" applyBorder="1" applyAlignment="1" applyProtection="1">
      <alignment horizontal="left" vertical="top" wrapText="1"/>
      <protection locked="0"/>
    </xf>
    <xf numFmtId="0" fontId="4" fillId="5" borderId="3" xfId="0" applyFont="1" applyFill="1" applyBorder="1" applyAlignment="1" applyProtection="1">
      <alignment horizontal="left" vertical="top" wrapText="1"/>
      <protection locked="0"/>
    </xf>
    <xf numFmtId="0" fontId="5" fillId="0" borderId="8" xfId="0" applyFont="1" applyBorder="1" applyAlignment="1">
      <alignment horizontal="center" vertical="center"/>
    </xf>
    <xf numFmtId="188" fontId="11" fillId="0" borderId="0" xfId="0" applyNumberFormat="1" applyFont="1" applyAlignment="1">
      <alignment horizontal="center" vertical="center"/>
    </xf>
    <xf numFmtId="0" fontId="51" fillId="5" borderId="2" xfId="0" applyFont="1" applyFill="1" applyBorder="1" applyAlignment="1" applyProtection="1">
      <alignment horizontal="center" vertical="center"/>
      <protection locked="0"/>
    </xf>
    <xf numFmtId="0" fontId="51" fillId="5" borderId="3" xfId="0" applyFont="1" applyFill="1" applyBorder="1" applyAlignment="1" applyProtection="1">
      <alignment horizontal="center" vertical="center"/>
      <protection locked="0"/>
    </xf>
    <xf numFmtId="178" fontId="25" fillId="5" borderId="2" xfId="0" applyNumberFormat="1" applyFont="1" applyFill="1" applyBorder="1" applyAlignment="1" applyProtection="1">
      <alignment horizontal="center" vertical="center"/>
      <protection locked="0"/>
    </xf>
    <xf numFmtId="178" fontId="25" fillId="5" borderId="3" xfId="0" applyNumberFormat="1" applyFont="1" applyFill="1" applyBorder="1" applyAlignment="1" applyProtection="1">
      <alignment horizontal="center" vertical="center"/>
      <protection locked="0"/>
    </xf>
    <xf numFmtId="0" fontId="4" fillId="0" borderId="0" xfId="0" applyFont="1" applyAlignment="1">
      <alignment horizontal="left" vertical="center"/>
    </xf>
    <xf numFmtId="0" fontId="4" fillId="5" borderId="1" xfId="0" applyFont="1" applyFill="1" applyBorder="1" applyAlignment="1" applyProtection="1">
      <alignment horizontal="left" vertical="top" wrapText="1" shrinkToFit="1"/>
      <protection locked="0"/>
    </xf>
    <xf numFmtId="0" fontId="5" fillId="0" borderId="0" xfId="0" applyFont="1" applyAlignment="1">
      <alignment horizontal="center" vertical="center"/>
    </xf>
    <xf numFmtId="188" fontId="46" fillId="0" borderId="0" xfId="0" applyNumberFormat="1" applyFont="1" applyAlignment="1">
      <alignment horizontal="center" vertical="center"/>
    </xf>
    <xf numFmtId="188" fontId="5" fillId="0" borderId="0" xfId="0" applyNumberFormat="1" applyFont="1" applyAlignment="1">
      <alignment horizontal="center" vertical="center"/>
    </xf>
    <xf numFmtId="0" fontId="11" fillId="0" borderId="0" xfId="0" applyFont="1" applyAlignment="1">
      <alignment horizontal="center" vertical="center"/>
    </xf>
    <xf numFmtId="0" fontId="11" fillId="0" borderId="58" xfId="0" applyFont="1" applyBorder="1" applyAlignment="1">
      <alignment horizontal="center" vertical="center"/>
    </xf>
    <xf numFmtId="188" fontId="4" fillId="0" borderId="0" xfId="0" applyNumberFormat="1" applyFont="1" applyAlignment="1">
      <alignment horizontal="center" vertical="center"/>
    </xf>
    <xf numFmtId="0" fontId="53" fillId="0" borderId="0" xfId="0" applyFont="1" applyAlignment="1">
      <alignment horizontal="center" vertical="center"/>
    </xf>
    <xf numFmtId="0" fontId="4" fillId="0" borderId="0" xfId="0" applyFont="1" applyAlignment="1">
      <alignment horizontal="center" vertical="center" wrapText="1"/>
    </xf>
    <xf numFmtId="0" fontId="55" fillId="0" borderId="0" xfId="0" applyFont="1" applyAlignment="1">
      <alignment horizontal="distributed" vertical="top"/>
    </xf>
    <xf numFmtId="194" fontId="63" fillId="0" borderId="0" xfId="0" applyNumberFormat="1" applyFont="1" applyAlignment="1">
      <alignment horizontal="left" vertical="center"/>
    </xf>
    <xf numFmtId="0" fontId="63" fillId="0" borderId="0" xfId="0" applyFont="1" applyAlignment="1">
      <alignment horizontal="distributed" vertical="center"/>
    </xf>
    <xf numFmtId="179" fontId="63" fillId="0" borderId="0" xfId="0" applyNumberFormat="1" applyFont="1" applyAlignment="1">
      <alignment horizontal="left" vertical="center"/>
    </xf>
    <xf numFmtId="0" fontId="4" fillId="0" borderId="0" xfId="0" applyFont="1" applyAlignment="1">
      <alignment horizontal="left" vertical="center" shrinkToFit="1"/>
    </xf>
    <xf numFmtId="0" fontId="69" fillId="0" borderId="90" xfId="5" applyFont="1" applyBorder="1" applyAlignment="1">
      <alignment horizontal="center" vertical="center" wrapText="1"/>
    </xf>
    <xf numFmtId="0" fontId="69" fillId="0" borderId="91" xfId="5" applyFont="1" applyBorder="1" applyAlignment="1">
      <alignment horizontal="center" vertical="center" wrapText="1"/>
    </xf>
    <xf numFmtId="0" fontId="69" fillId="0" borderId="92" xfId="5" applyFont="1" applyBorder="1" applyAlignment="1">
      <alignment horizontal="center" vertical="center" wrapText="1"/>
    </xf>
    <xf numFmtId="0" fontId="69" fillId="0" borderId="93" xfId="5" applyFont="1" applyBorder="1" applyAlignment="1">
      <alignment horizontal="center" vertical="center" wrapText="1"/>
    </xf>
    <xf numFmtId="0" fontId="69" fillId="0" borderId="0" xfId="5" applyFont="1" applyAlignment="1">
      <alignment horizontal="center" vertical="center" wrapText="1"/>
    </xf>
    <xf numFmtId="0" fontId="69" fillId="0" borderId="94" xfId="5" applyFont="1" applyBorder="1" applyAlignment="1">
      <alignment horizontal="center" vertical="center" wrapText="1"/>
    </xf>
    <xf numFmtId="0" fontId="69" fillId="0" borderId="95" xfId="5" applyFont="1" applyBorder="1" applyAlignment="1">
      <alignment horizontal="center" vertical="center" wrapText="1"/>
    </xf>
    <xf numFmtId="0" fontId="69" fillId="0" borderId="96" xfId="5" applyFont="1" applyBorder="1" applyAlignment="1">
      <alignment horizontal="center" vertical="center" wrapText="1"/>
    </xf>
    <xf numFmtId="0" fontId="69" fillId="0" borderId="97" xfId="5" applyFont="1" applyBorder="1" applyAlignment="1">
      <alignment horizontal="center" vertical="center" wrapText="1"/>
    </xf>
    <xf numFmtId="0" fontId="70" fillId="0" borderId="0" xfId="5" applyFont="1" applyAlignment="1">
      <alignment horizontal="left" vertical="center" shrinkToFit="1"/>
    </xf>
    <xf numFmtId="56" fontId="67" fillId="0" borderId="0" xfId="5" applyNumberFormat="1" applyFont="1" applyAlignment="1">
      <alignment horizontal="center" vertical="center"/>
    </xf>
    <xf numFmtId="0" fontId="71" fillId="0" borderId="0" xfId="5" applyFont="1" applyAlignment="1">
      <alignment horizontal="center" vertical="center"/>
    </xf>
    <xf numFmtId="0" fontId="68" fillId="0" borderId="59" xfId="5" applyFont="1" applyBorder="1" applyAlignment="1">
      <alignment horizontal="center" vertical="center"/>
    </xf>
    <xf numFmtId="0" fontId="68" fillId="0" borderId="60" xfId="5" applyFont="1" applyBorder="1" applyAlignment="1">
      <alignment horizontal="center" vertical="center"/>
    </xf>
    <xf numFmtId="0" fontId="68" fillId="0" borderId="61" xfId="5" applyFont="1" applyBorder="1" applyAlignment="1">
      <alignment horizontal="center" vertical="center"/>
    </xf>
    <xf numFmtId="0" fontId="71" fillId="0" borderId="59" xfId="5" applyFont="1" applyBorder="1" applyAlignment="1">
      <alignment horizontal="center" vertical="center" wrapText="1"/>
    </xf>
    <xf numFmtId="0" fontId="71" fillId="0" borderId="60" xfId="5" applyFont="1" applyBorder="1" applyAlignment="1">
      <alignment horizontal="center" vertical="center" wrapText="1"/>
    </xf>
    <xf numFmtId="0" fontId="71" fillId="0" borderId="61" xfId="5" applyFont="1" applyBorder="1" applyAlignment="1">
      <alignment horizontal="center" vertical="center" wrapText="1"/>
    </xf>
    <xf numFmtId="0" fontId="71" fillId="0" borderId="69" xfId="5" applyFont="1" applyBorder="1" applyAlignment="1">
      <alignment horizontal="center" vertical="center" wrapText="1"/>
    </xf>
    <xf numFmtId="0" fontId="71" fillId="0" borderId="0" xfId="5" applyFont="1" applyAlignment="1">
      <alignment horizontal="center" vertical="center" wrapText="1"/>
    </xf>
    <xf numFmtId="0" fontId="71" fillId="0" borderId="70" xfId="5" applyFont="1" applyBorder="1" applyAlignment="1">
      <alignment horizontal="center" vertical="center" wrapText="1"/>
    </xf>
    <xf numFmtId="0" fontId="71" fillId="0" borderId="76" xfId="5" applyFont="1" applyBorder="1" applyAlignment="1">
      <alignment horizontal="center" vertical="center" wrapText="1"/>
    </xf>
    <xf numFmtId="0" fontId="71" fillId="0" borderId="77" xfId="5" applyFont="1" applyBorder="1" applyAlignment="1">
      <alignment horizontal="center" vertical="center" wrapText="1"/>
    </xf>
    <xf numFmtId="0" fontId="71" fillId="0" borderId="78" xfId="5" applyFont="1" applyBorder="1" applyAlignment="1">
      <alignment horizontal="center" vertical="center" wrapText="1"/>
    </xf>
    <xf numFmtId="0" fontId="71" fillId="0" borderId="67" xfId="5" applyFont="1" applyBorder="1" applyAlignment="1">
      <alignment horizontal="center" vertical="center"/>
    </xf>
    <xf numFmtId="0" fontId="71" fillId="0" borderId="1" xfId="5" applyFont="1" applyBorder="1" applyAlignment="1">
      <alignment horizontal="center" vertical="center"/>
    </xf>
    <xf numFmtId="0" fontId="71" fillId="0" borderId="68" xfId="5" applyFont="1" applyBorder="1" applyAlignment="1">
      <alignment horizontal="center" vertical="center"/>
    </xf>
    <xf numFmtId="0" fontId="71" fillId="0" borderId="73" xfId="5" applyFont="1" applyBorder="1" applyAlignment="1">
      <alignment horizontal="center" vertical="center"/>
    </xf>
    <xf numFmtId="0" fontId="71" fillId="0" borderId="74" xfId="5" applyFont="1" applyBorder="1" applyAlignment="1">
      <alignment horizontal="center" vertical="center"/>
    </xf>
    <xf numFmtId="0" fontId="71" fillId="0" borderId="75" xfId="5" applyFont="1" applyBorder="1" applyAlignment="1">
      <alignment horizontal="center" vertical="center"/>
    </xf>
    <xf numFmtId="0" fontId="76" fillId="0" borderId="8" xfId="0" applyFont="1" applyBorder="1" applyAlignment="1">
      <alignment horizontal="center" vertical="center"/>
    </xf>
    <xf numFmtId="0" fontId="72" fillId="0" borderId="0" xfId="5" applyFont="1" applyAlignment="1">
      <alignment horizontal="center" vertical="center"/>
    </xf>
    <xf numFmtId="0" fontId="68" fillId="0" borderId="62" xfId="5" applyFont="1" applyBorder="1" applyAlignment="1">
      <alignment horizontal="center" vertical="center"/>
    </xf>
    <xf numFmtId="0" fontId="68" fillId="0" borderId="63" xfId="5" applyFont="1" applyBorder="1" applyAlignment="1">
      <alignment horizontal="center" vertical="center"/>
    </xf>
    <xf numFmtId="0" fontId="68" fillId="0" borderId="64" xfId="5" applyFont="1" applyBorder="1" applyAlignment="1">
      <alignment horizontal="center" vertical="center"/>
    </xf>
    <xf numFmtId="0" fontId="71" fillId="0" borderId="62" xfId="5" applyFont="1" applyBorder="1" applyAlignment="1">
      <alignment horizontal="center" vertical="center" wrapText="1"/>
    </xf>
    <xf numFmtId="0" fontId="71" fillId="0" borderId="63" xfId="5" applyFont="1" applyBorder="1" applyAlignment="1">
      <alignment horizontal="center" vertical="center" wrapText="1"/>
    </xf>
    <xf numFmtId="0" fontId="71" fillId="0" borderId="64" xfId="5" applyFont="1" applyBorder="1" applyAlignment="1">
      <alignment horizontal="center" vertical="center" wrapText="1"/>
    </xf>
    <xf numFmtId="0" fontId="71" fillId="0" borderId="71" xfId="5" applyFont="1" applyBorder="1" applyAlignment="1">
      <alignment horizontal="center" vertical="center" wrapText="1"/>
    </xf>
    <xf numFmtId="0" fontId="71" fillId="0" borderId="72" xfId="5" applyFont="1" applyBorder="1" applyAlignment="1">
      <alignment horizontal="center" vertical="center" wrapText="1"/>
    </xf>
    <xf numFmtId="0" fontId="71" fillId="0" borderId="79" xfId="5" applyFont="1" applyBorder="1" applyAlignment="1">
      <alignment horizontal="center" vertical="center" wrapText="1"/>
    </xf>
    <xf numFmtId="0" fontId="71" fillId="0" borderId="80" xfId="5" applyFont="1" applyBorder="1" applyAlignment="1">
      <alignment horizontal="center" vertical="center" wrapText="1"/>
    </xf>
    <xf numFmtId="0" fontId="71" fillId="0" borderId="81" xfId="5" applyFont="1" applyBorder="1" applyAlignment="1">
      <alignment horizontal="center" vertical="center" wrapText="1"/>
    </xf>
    <xf numFmtId="0" fontId="77" fillId="0" borderId="0" xfId="0" applyFont="1" applyAlignment="1">
      <alignment horizontal="left" vertical="center"/>
    </xf>
    <xf numFmtId="0" fontId="5" fillId="0" borderId="0" xfId="0" applyFont="1" applyAlignment="1">
      <alignment horizontal="left" vertical="center"/>
    </xf>
    <xf numFmtId="0" fontId="53" fillId="0" borderId="8" xfId="0" applyFont="1" applyBorder="1" applyAlignment="1">
      <alignment horizontal="center" vertical="center"/>
    </xf>
  </cellXfs>
  <cellStyles count="6">
    <cellStyle name="桁区切り 2" xfId="4" xr:uid="{0EA09D2E-845A-4812-900D-9BF8F84D90DB}"/>
    <cellStyle name="標準" xfId="0" builtinId="0"/>
    <cellStyle name="標準 2" xfId="1" xr:uid="{00000000-0005-0000-0000-000003000000}"/>
    <cellStyle name="標準 2 2" xfId="2" xr:uid="{00000000-0005-0000-0000-000004000000}"/>
    <cellStyle name="標準 3" xfId="5" xr:uid="{E6725CC4-8670-47D8-8ACD-FEA36B90FA5D}"/>
    <cellStyle name="良い 2" xfId="3" xr:uid="{558A2553-D953-48E2-A4F3-6A63E41D2C92}"/>
  </cellStyles>
  <dxfs count="2">
    <dxf>
      <border>
        <right style="thin">
          <color auto="1"/>
        </right>
        <bottom style="thin">
          <color auto="1"/>
        </bottom>
        <vertical/>
        <horizontal/>
      </border>
    </dxf>
    <dxf>
      <border>
        <left style="thin">
          <color auto="1"/>
        </left>
        <bottom style="thin">
          <color auto="1"/>
        </bottom>
        <vertical/>
        <horizontal/>
      </border>
    </dxf>
  </dxfs>
  <tableStyles count="0" defaultTableStyle="TableStyleMedium9" defaultPivotStyle="PivotStyleLight16"/>
  <colors>
    <mruColors>
      <color rgb="FF3399FF"/>
      <color rgb="FFFFFF99"/>
      <color rgb="FFFFFFA7"/>
      <color rgb="FFFFFFCC"/>
      <color rgb="FFD9F1FF"/>
      <color rgb="FFFFE1E1"/>
      <color rgb="FFD9FFD9"/>
      <color rgb="FF3366FF"/>
      <color rgb="FFFF0066"/>
      <color rgb="FFE1E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17</xdr:col>
      <xdr:colOff>285750</xdr:colOff>
      <xdr:row>3</xdr:row>
      <xdr:rowOff>362795</xdr:rowOff>
    </xdr:from>
    <xdr:to>
      <xdr:col>21</xdr:col>
      <xdr:colOff>653144</xdr:colOff>
      <xdr:row>6</xdr:row>
      <xdr:rowOff>108857</xdr:rowOff>
    </xdr:to>
    <xdr:sp macro="" textlink="">
      <xdr:nvSpPr>
        <xdr:cNvPr id="2" name="線吹き出し 2 (枠付き) 5">
          <a:extLst>
            <a:ext uri="{FF2B5EF4-FFF2-40B4-BE49-F238E27FC236}">
              <a16:creationId xmlns:a16="http://schemas.microsoft.com/office/drawing/2014/main" id="{00000000-0008-0000-0000-000002000000}"/>
            </a:ext>
          </a:extLst>
        </xdr:cNvPr>
        <xdr:cNvSpPr/>
      </xdr:nvSpPr>
      <xdr:spPr>
        <a:xfrm>
          <a:off x="7864929" y="1533009"/>
          <a:ext cx="3633108" cy="698562"/>
        </a:xfrm>
        <a:prstGeom prst="borderCallout2">
          <a:avLst>
            <a:gd name="adj1" fmla="val 15471"/>
            <a:gd name="adj2" fmla="val 171"/>
            <a:gd name="adj3" fmla="val 20877"/>
            <a:gd name="adj4" fmla="val -10605"/>
            <a:gd name="adj5" fmla="val -17961"/>
            <a:gd name="adj6" fmla="val -56113"/>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400" b="0">
              <a:solidFill>
                <a:srgbClr val="FF0000"/>
              </a:solidFill>
              <a:latin typeface="Meiryo UI" panose="020B0604030504040204" pitchFamily="50" charset="-128"/>
              <a:ea typeface="Meiryo UI" panose="020B0604030504040204" pitchFamily="50" charset="-128"/>
              <a:cs typeface="+mn-cs"/>
            </a:rPr>
            <a:t>※</a:t>
          </a:r>
          <a:r>
            <a:rPr kumimoji="1" lang="ja-JP" altLang="ja-JP" sz="1400" b="0">
              <a:solidFill>
                <a:srgbClr val="FF0000"/>
              </a:solidFill>
              <a:latin typeface="Meiryo UI" panose="020B0604030504040204" pitchFamily="50" charset="-128"/>
              <a:ea typeface="Meiryo UI" panose="020B0604030504040204" pitchFamily="50" charset="-128"/>
              <a:cs typeface="+mn-cs"/>
            </a:rPr>
            <a:t>必ず「</a:t>
          </a:r>
          <a:r>
            <a:rPr kumimoji="1" lang="ja-JP" altLang="en-US" sz="1400" b="0">
              <a:solidFill>
                <a:srgbClr val="FF0000"/>
              </a:solidFill>
              <a:latin typeface="Meiryo UI" panose="020B0604030504040204" pitchFamily="50" charset="-128"/>
              <a:ea typeface="Meiryo UI" panose="020B0604030504040204" pitchFamily="50" charset="-128"/>
              <a:cs typeface="+mn-cs"/>
            </a:rPr>
            <a:t>回</a:t>
          </a:r>
          <a:r>
            <a:rPr kumimoji="1" lang="ja-JP" altLang="ja-JP" sz="1400" b="0">
              <a:solidFill>
                <a:srgbClr val="FF0000"/>
              </a:solidFill>
              <a:latin typeface="Meiryo UI" panose="020B0604030504040204" pitchFamily="50" charset="-128"/>
              <a:ea typeface="Meiryo UI" panose="020B0604030504040204" pitchFamily="50" charset="-128"/>
              <a:cs typeface="+mn-cs"/>
            </a:rPr>
            <a:t>」を選択して</a:t>
          </a:r>
          <a:r>
            <a:rPr kumimoji="1" lang="ja-JP" altLang="en-US" sz="1400" b="0">
              <a:solidFill>
                <a:srgbClr val="FF0000"/>
              </a:solidFill>
              <a:latin typeface="Meiryo UI" panose="020B0604030504040204" pitchFamily="50" charset="-128"/>
              <a:ea typeface="Meiryo UI" panose="020B0604030504040204" pitchFamily="50" charset="-128"/>
              <a:cs typeface="+mn-cs"/>
            </a:rPr>
            <a:t>くだ</a:t>
          </a:r>
          <a:r>
            <a:rPr kumimoji="1" lang="ja-JP" altLang="ja-JP" sz="1400" b="0">
              <a:solidFill>
                <a:srgbClr val="FF0000"/>
              </a:solidFill>
              <a:latin typeface="Meiryo UI" panose="020B0604030504040204" pitchFamily="50" charset="-128"/>
              <a:ea typeface="Meiryo UI" panose="020B0604030504040204" pitchFamily="50" charset="-128"/>
              <a:cs typeface="+mn-cs"/>
            </a:rPr>
            <a:t>さい</a:t>
          </a:r>
          <a:r>
            <a:rPr kumimoji="1" lang="ja-JP" altLang="en-US" sz="1400" b="0">
              <a:solidFill>
                <a:srgbClr val="FF0000"/>
              </a:solidFill>
              <a:latin typeface="Meiryo UI" panose="020B0604030504040204" pitchFamily="50" charset="-128"/>
              <a:ea typeface="Meiryo UI" panose="020B0604030504040204" pitchFamily="50" charset="-128"/>
              <a:cs typeface="+mn-cs"/>
            </a:rPr>
            <a:t>。</a:t>
          </a:r>
          <a:endParaRPr kumimoji="1" lang="en-US" altLang="ja-JP" sz="1400" b="0">
            <a:solidFill>
              <a:srgbClr val="FF0000"/>
            </a:solidFill>
            <a:latin typeface="Meiryo UI" panose="020B0604030504040204" pitchFamily="50" charset="-128"/>
            <a:ea typeface="Meiryo UI" panose="020B0604030504040204" pitchFamily="50" charset="-128"/>
            <a:cs typeface="+mn-cs"/>
          </a:endParaRPr>
        </a:p>
        <a:p>
          <a:pPr algn="l"/>
          <a:r>
            <a:rPr kumimoji="1" lang="ja-JP" altLang="en-US" sz="1050">
              <a:solidFill>
                <a:sysClr val="windowText" lastClr="000000"/>
              </a:solidFill>
              <a:latin typeface="Meiryo UI" panose="020B0604030504040204" pitchFamily="50" charset="-128"/>
              <a:ea typeface="Meiryo UI" panose="020B0604030504040204" pitchFamily="50" charset="-128"/>
            </a:rPr>
            <a:t>　</a:t>
          </a:r>
          <a:r>
            <a:rPr kumimoji="1" lang="ja-JP" altLang="en-US" sz="1200">
              <a:solidFill>
                <a:sysClr val="windowText" lastClr="000000"/>
              </a:solidFill>
              <a:latin typeface="Meiryo UI" panose="020B0604030504040204" pitchFamily="50" charset="-128"/>
              <a:ea typeface="Meiryo UI" panose="020B0604030504040204" pitchFamily="50" charset="-128"/>
            </a:rPr>
            <a:t>　選択しないと、交付期間等の情報が反映されません。</a:t>
          </a:r>
        </a:p>
      </xdr:txBody>
    </xdr:sp>
    <xdr:clientData fPrintsWithSheet="0"/>
  </xdr:twoCellAnchor>
  <xdr:twoCellAnchor>
    <xdr:from>
      <xdr:col>17</xdr:col>
      <xdr:colOff>340178</xdr:colOff>
      <xdr:row>25</xdr:row>
      <xdr:rowOff>40821</xdr:rowOff>
    </xdr:from>
    <xdr:to>
      <xdr:col>21</xdr:col>
      <xdr:colOff>517072</xdr:colOff>
      <xdr:row>26</xdr:row>
      <xdr:rowOff>149679</xdr:rowOff>
    </xdr:to>
    <xdr:sp macro="" textlink="">
      <xdr:nvSpPr>
        <xdr:cNvPr id="3" name="線吹き出し 2 (枠付き) 12">
          <a:extLst>
            <a:ext uri="{FF2B5EF4-FFF2-40B4-BE49-F238E27FC236}">
              <a16:creationId xmlns:a16="http://schemas.microsoft.com/office/drawing/2014/main" id="{00000000-0008-0000-0000-000003000000}"/>
            </a:ext>
          </a:extLst>
        </xdr:cNvPr>
        <xdr:cNvSpPr/>
      </xdr:nvSpPr>
      <xdr:spPr>
        <a:xfrm>
          <a:off x="7810499" y="8776607"/>
          <a:ext cx="3442609" cy="666751"/>
        </a:xfrm>
        <a:prstGeom prst="borderCallout2">
          <a:avLst>
            <a:gd name="adj1" fmla="val 66258"/>
            <a:gd name="adj2" fmla="val -643"/>
            <a:gd name="adj3" fmla="val 95119"/>
            <a:gd name="adj4" fmla="val -85131"/>
            <a:gd name="adj5" fmla="val 56619"/>
            <a:gd name="adj6" fmla="val -145955"/>
          </a:avLst>
        </a:prstGeom>
        <a:solidFill>
          <a:schemeClr val="bg1"/>
        </a:solidFill>
        <a:ln>
          <a:solidFill>
            <a:srgbClr val="FF0000"/>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chorCtr="0"/>
        <a:lstStyle/>
        <a:p>
          <a:pPr algn="l"/>
          <a:r>
            <a:rPr kumimoji="1" lang="ja-JP" altLang="en-US" sz="1400" b="0">
              <a:solidFill>
                <a:srgbClr val="FF0000"/>
              </a:solidFill>
              <a:latin typeface="Meiryo UI" panose="020B0604030504040204" pitchFamily="50" charset="-128"/>
              <a:ea typeface="Meiryo UI" panose="020B0604030504040204" pitchFamily="50" charset="-128"/>
            </a:rPr>
            <a:t>預金種目を選択　</a:t>
          </a:r>
          <a:endParaRPr kumimoji="1" lang="en-US" altLang="ja-JP" sz="1400" b="0">
            <a:solidFill>
              <a:srgbClr val="FF0000"/>
            </a:solidFill>
            <a:latin typeface="Meiryo UI" panose="020B0604030504040204" pitchFamily="50" charset="-128"/>
            <a:ea typeface="Meiryo UI" panose="020B0604030504040204" pitchFamily="50" charset="-128"/>
          </a:endParaRPr>
        </a:p>
        <a:p>
          <a:pPr algn="l"/>
          <a:r>
            <a:rPr kumimoji="1" lang="ja-JP" altLang="ja-JP" sz="1200" b="0">
              <a:solidFill>
                <a:sysClr val="windowText" lastClr="000000"/>
              </a:solidFill>
              <a:latin typeface="Meiryo UI" panose="020B0604030504040204" pitchFamily="50" charset="-128"/>
              <a:ea typeface="Meiryo UI" panose="020B0604030504040204" pitchFamily="50" charset="-128"/>
              <a:cs typeface="+mn-cs"/>
            </a:rPr>
            <a:t>普通預金</a:t>
          </a:r>
          <a:r>
            <a:rPr kumimoji="1" lang="ja-JP" altLang="en-US" sz="1200" b="0" baseline="0">
              <a:solidFill>
                <a:sysClr val="windowText" lastClr="000000"/>
              </a:solidFill>
              <a:latin typeface="Meiryo UI" panose="020B0604030504040204" pitchFamily="50" charset="-128"/>
              <a:ea typeface="Meiryo UI" panose="020B0604030504040204" pitchFamily="50" charset="-128"/>
              <a:cs typeface="+mn-cs"/>
            </a:rPr>
            <a:t>か</a:t>
          </a:r>
          <a:r>
            <a:rPr kumimoji="1" lang="ja-JP" altLang="ja-JP" sz="1200" b="0" baseline="0">
              <a:solidFill>
                <a:sysClr val="windowText" lastClr="000000"/>
              </a:solidFill>
              <a:latin typeface="Meiryo UI" panose="020B0604030504040204" pitchFamily="50" charset="-128"/>
              <a:ea typeface="Meiryo UI" panose="020B0604030504040204" pitchFamily="50" charset="-128"/>
              <a:cs typeface="+mn-cs"/>
            </a:rPr>
            <a:t>当座預金</a:t>
          </a:r>
          <a:r>
            <a:rPr kumimoji="1" lang="ja-JP" altLang="en-US" sz="1200" b="0" baseline="0">
              <a:solidFill>
                <a:sysClr val="windowText" lastClr="000000"/>
              </a:solidFill>
              <a:latin typeface="Meiryo UI" panose="020B0604030504040204" pitchFamily="50" charset="-128"/>
              <a:ea typeface="Meiryo UI" panose="020B0604030504040204" pitchFamily="50" charset="-128"/>
              <a:cs typeface="+mn-cs"/>
            </a:rPr>
            <a:t>かを選択してください。</a:t>
          </a:r>
          <a:endParaRPr kumimoji="1" lang="en-US" altLang="ja-JP" sz="1400" b="0">
            <a:solidFill>
              <a:sysClr val="windowText" lastClr="000000"/>
            </a:solidFill>
            <a:latin typeface="Meiryo UI" panose="020B0604030504040204" pitchFamily="50" charset="-128"/>
            <a:ea typeface="Meiryo UI" panose="020B0604030504040204" pitchFamily="50" charset="-128"/>
          </a:endParaRPr>
        </a:p>
      </xdr:txBody>
    </xdr:sp>
    <xdr:clientData fPrintsWithSheet="0"/>
  </xdr:twoCellAnchor>
  <xdr:twoCellAnchor>
    <xdr:from>
      <xdr:col>4</xdr:col>
      <xdr:colOff>153812</xdr:colOff>
      <xdr:row>0</xdr:row>
      <xdr:rowOff>47443</xdr:rowOff>
    </xdr:from>
    <xdr:to>
      <xdr:col>15</xdr:col>
      <xdr:colOff>269669</xdr:colOff>
      <xdr:row>1</xdr:row>
      <xdr:rowOff>571500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1881919" y="47443"/>
          <a:ext cx="5572321" cy="70095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en-US" altLang="ja-JP" sz="1400" b="0">
              <a:solidFill>
                <a:srgbClr val="FF0000"/>
              </a:solidFill>
              <a:latin typeface="Meiryo UI" panose="020B0604030504040204" pitchFamily="50" charset="-128"/>
              <a:ea typeface="Meiryo UI" panose="020B0604030504040204" pitchFamily="50" charset="-128"/>
            </a:rPr>
            <a:t>※</a:t>
          </a:r>
          <a:r>
            <a:rPr kumimoji="1" lang="ja-JP" altLang="en-US" sz="1400" b="0">
              <a:solidFill>
                <a:srgbClr val="FF0000"/>
              </a:solidFill>
              <a:latin typeface="Meiryo UI" panose="020B0604030504040204" pitchFamily="50" charset="-128"/>
              <a:ea typeface="Meiryo UI" panose="020B0604030504040204" pitchFamily="50" charset="-128"/>
            </a:rPr>
            <a:t>黄色のセルは入力必須です。</a:t>
          </a:r>
          <a:endParaRPr kumimoji="1" lang="en-US" altLang="ja-JP" sz="1400" b="0">
            <a:solidFill>
              <a:srgbClr val="FF0000"/>
            </a:solidFill>
            <a:latin typeface="Meiryo UI" panose="020B0604030504040204" pitchFamily="50" charset="-128"/>
            <a:ea typeface="Meiryo UI" panose="020B0604030504040204" pitchFamily="50" charset="-128"/>
          </a:endParaRPr>
        </a:p>
        <a:p>
          <a:pPr algn="l"/>
          <a:r>
            <a:rPr kumimoji="1" lang="ja-JP" altLang="en-US" sz="1200" b="0">
              <a:solidFill>
                <a:sysClr val="windowText" lastClr="000000"/>
              </a:solidFill>
              <a:latin typeface="Meiryo UI" panose="020B0604030504040204" pitchFamily="50" charset="-128"/>
              <a:ea typeface="Meiryo UI" panose="020B0604030504040204" pitchFamily="50" charset="-128"/>
            </a:rPr>
            <a:t>色のついていないセルは自動計算が設定されているため、入力できません。</a:t>
          </a:r>
        </a:p>
      </xdr:txBody>
    </xdr:sp>
    <xdr:clientData fPrintsWithSheet="0"/>
  </xdr:twoCellAnchor>
  <xdr:twoCellAnchor>
    <xdr:from>
      <xdr:col>0</xdr:col>
      <xdr:colOff>76039</xdr:colOff>
      <xdr:row>0</xdr:row>
      <xdr:rowOff>130469</xdr:rowOff>
    </xdr:from>
    <xdr:to>
      <xdr:col>4</xdr:col>
      <xdr:colOff>45024</xdr:colOff>
      <xdr:row>1</xdr:row>
      <xdr:rowOff>388203</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76039" y="130469"/>
          <a:ext cx="1697092" cy="434627"/>
        </a:xfrm>
        <a:prstGeom prst="rect">
          <a:avLst/>
        </a:prstGeom>
        <a:solidFill>
          <a:schemeClr val="bg1"/>
        </a:solidFill>
        <a:ln w="63500" cmpd="thickThi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400" b="1">
              <a:solidFill>
                <a:srgbClr val="FF0000"/>
              </a:solidFill>
            </a:rPr>
            <a:t>提出必須</a:t>
          </a:r>
        </a:p>
      </xdr:txBody>
    </xdr:sp>
    <xdr:clientData fPrintsWithSheet="0"/>
  </xdr:twoCellAnchor>
  <xdr:twoCellAnchor>
    <xdr:from>
      <xdr:col>17</xdr:col>
      <xdr:colOff>285750</xdr:colOff>
      <xdr:row>7</xdr:row>
      <xdr:rowOff>19483</xdr:rowOff>
    </xdr:from>
    <xdr:to>
      <xdr:col>22</xdr:col>
      <xdr:colOff>340179</xdr:colOff>
      <xdr:row>10</xdr:row>
      <xdr:rowOff>327809</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7756071" y="2414340"/>
          <a:ext cx="4136572" cy="1165576"/>
        </a:xfrm>
        <a:prstGeom prst="rect">
          <a:avLst/>
        </a:prstGeom>
        <a:solidFill>
          <a:schemeClr val="bg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2600"/>
            </a:lnSpc>
          </a:pPr>
          <a:r>
            <a:rPr kumimoji="1" lang="en-US" altLang="ja-JP" sz="1500" b="1">
              <a:solidFill>
                <a:srgbClr val="FF0000"/>
              </a:solidFill>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1800" b="1">
              <a:solidFill>
                <a:srgbClr val="FF0000"/>
              </a:solidFill>
              <a:latin typeface="Meiryo UI" panose="020B0604030504040204" pitchFamily="50" charset="-128"/>
              <a:ea typeface="Meiryo UI" panose="020B0604030504040204" pitchFamily="50" charset="-128"/>
              <a:cs typeface="Meiryo UI" panose="020B0604030504040204" pitchFamily="50" charset="-128"/>
            </a:rPr>
            <a:t>提出期限厳守</a:t>
          </a: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　期限内に提出されない場合、助成金は交付されず、</a:t>
          </a:r>
          <a:r>
            <a:rPr kumimoji="1" lang="ja-JP" altLang="en-US" sz="1700" u="sng">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採択取り消し</a:t>
          </a:r>
          <a:r>
            <a:rPr kumimoji="1" lang="ja-JP" altLang="ja-JP" sz="1100">
              <a:solidFill>
                <a:schemeClr val="dk1"/>
              </a:solidFill>
              <a:effectLst/>
              <a:latin typeface="+mn-lt"/>
              <a:ea typeface="+mn-ea"/>
              <a:cs typeface="+mn-cs"/>
            </a:rPr>
            <a:t> </a:t>
          </a: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となりますので、ご注意ください。</a:t>
          </a:r>
        </a:p>
      </xdr:txBody>
    </xdr:sp>
    <xdr:clientData/>
  </xdr:twoCellAnchor>
  <xdr:twoCellAnchor>
    <xdr:from>
      <xdr:col>17</xdr:col>
      <xdr:colOff>312964</xdr:colOff>
      <xdr:row>27</xdr:row>
      <xdr:rowOff>244930</xdr:rowOff>
    </xdr:from>
    <xdr:to>
      <xdr:col>23</xdr:col>
      <xdr:colOff>666750</xdr:colOff>
      <xdr:row>31</xdr:row>
      <xdr:rowOff>54430</xdr:rowOff>
    </xdr:to>
    <xdr:sp macro="" textlink="">
      <xdr:nvSpPr>
        <xdr:cNvPr id="9" name="線吹き出し 2 (枠付き) 15">
          <a:extLst>
            <a:ext uri="{FF2B5EF4-FFF2-40B4-BE49-F238E27FC236}">
              <a16:creationId xmlns:a16="http://schemas.microsoft.com/office/drawing/2014/main" id="{00000000-0008-0000-0000-000009000000}"/>
            </a:ext>
          </a:extLst>
        </xdr:cNvPr>
        <xdr:cNvSpPr/>
      </xdr:nvSpPr>
      <xdr:spPr bwMode="auto">
        <a:xfrm>
          <a:off x="7783285" y="9769930"/>
          <a:ext cx="5374822" cy="1265464"/>
        </a:xfrm>
        <a:prstGeom prst="borderCallout2">
          <a:avLst>
            <a:gd name="adj1" fmla="val 20133"/>
            <a:gd name="adj2" fmla="val -52"/>
            <a:gd name="adj3" fmla="val 23582"/>
            <a:gd name="adj4" fmla="val -14893"/>
            <a:gd name="adj5" fmla="val 509"/>
            <a:gd name="adj6" fmla="val -22599"/>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chorCtr="0"/>
        <a:lstStyle/>
        <a:p>
          <a:pPr>
            <a:lnSpc>
              <a:spcPts val="1500"/>
            </a:lnSpc>
          </a:pPr>
          <a:r>
            <a:rPr kumimoji="1" lang="ja-JP" altLang="en-US" sz="1200">
              <a:solidFill>
                <a:sysClr val="windowText" lastClr="000000"/>
              </a:solidFill>
              <a:effectLst/>
              <a:latin typeface="Meiryo UI" panose="020B0604030504040204" pitchFamily="50" charset="-128"/>
              <a:ea typeface="Meiryo UI" panose="020B0604030504040204" pitchFamily="50" charset="-128"/>
              <a:cs typeface="+mn-cs"/>
            </a:rPr>
            <a:t>法人の方は法人名義の口座をご記入ください。</a:t>
          </a:r>
          <a:endParaRPr kumimoji="1" lang="en-US" altLang="ja-JP" sz="1200">
            <a:solidFill>
              <a:sysClr val="windowText" lastClr="000000"/>
            </a:solidFill>
            <a:effectLst/>
            <a:latin typeface="Meiryo UI" panose="020B0604030504040204" pitchFamily="50" charset="-128"/>
            <a:ea typeface="Meiryo UI" panose="020B0604030504040204" pitchFamily="50" charset="-128"/>
            <a:cs typeface="+mn-cs"/>
          </a:endParaRPr>
        </a:p>
        <a:p>
          <a:pPr>
            <a:lnSpc>
              <a:spcPts val="1500"/>
            </a:lnSpc>
          </a:pPr>
          <a:endParaRPr kumimoji="1" lang="ja-JP" altLang="en-US" sz="1200">
            <a:solidFill>
              <a:sysClr val="windowText" lastClr="000000"/>
            </a:solidFill>
            <a:effectLst/>
            <a:latin typeface="Meiryo UI" panose="020B0604030504040204" pitchFamily="50" charset="-128"/>
            <a:ea typeface="Meiryo UI" panose="020B0604030504040204" pitchFamily="50" charset="-128"/>
            <a:cs typeface="+mn-cs"/>
          </a:endParaRPr>
        </a:p>
        <a:p>
          <a:pPr>
            <a:lnSpc>
              <a:spcPts val="1500"/>
            </a:lnSpc>
          </a:pPr>
          <a:r>
            <a:rPr kumimoji="1" lang="ja-JP" altLang="en-US" sz="1200">
              <a:solidFill>
                <a:sysClr val="windowText" lastClr="000000"/>
              </a:solidFill>
              <a:effectLst/>
              <a:latin typeface="Meiryo UI" panose="020B0604030504040204" pitchFamily="50" charset="-128"/>
              <a:ea typeface="Meiryo UI" panose="020B0604030504040204" pitchFamily="50" charset="-128"/>
              <a:cs typeface="+mn-cs"/>
            </a:rPr>
            <a:t>個人の口座名義人を入力する場合、屋号と個人名の間にスペースを入れてください。</a:t>
          </a:r>
          <a:endParaRPr kumimoji="1" lang="en-US" altLang="ja-JP" sz="1200">
            <a:solidFill>
              <a:sysClr val="windowText" lastClr="000000"/>
            </a:solidFill>
            <a:effectLst/>
            <a:latin typeface="Meiryo UI" panose="020B0604030504040204" pitchFamily="50" charset="-128"/>
            <a:ea typeface="Meiryo UI" panose="020B0604030504040204" pitchFamily="50" charset="-128"/>
            <a:cs typeface="+mn-cs"/>
          </a:endParaRPr>
        </a:p>
        <a:p>
          <a:pPr>
            <a:lnSpc>
              <a:spcPts val="1500"/>
            </a:lnSpc>
          </a:pPr>
          <a:r>
            <a:rPr kumimoji="1" lang="ja-JP" altLang="en-US" sz="1200">
              <a:solidFill>
                <a:sysClr val="windowText" lastClr="000000"/>
              </a:solidFill>
              <a:effectLst/>
              <a:latin typeface="Meiryo UI" panose="020B0604030504040204" pitchFamily="50" charset="-128"/>
              <a:ea typeface="Meiryo UI" panose="020B0604030504040204" pitchFamily="50" charset="-128"/>
              <a:cs typeface="+mn-cs"/>
            </a:rPr>
            <a:t>屋号の後に役職がある場合は、屋号・役職・個人名の間にもスペースを入れてください。</a:t>
          </a:r>
          <a:endParaRPr kumimoji="1" lang="en-US" altLang="ja-JP" sz="1200">
            <a:solidFill>
              <a:sysClr val="windowText" lastClr="000000"/>
            </a:solidFill>
            <a:effectLst/>
            <a:latin typeface="Meiryo UI" panose="020B0604030504040204" pitchFamily="50" charset="-128"/>
            <a:ea typeface="Meiryo UI" panose="020B0604030504040204" pitchFamily="50" charset="-128"/>
            <a:cs typeface="+mn-cs"/>
          </a:endParaRPr>
        </a:p>
        <a:p>
          <a:pPr>
            <a:lnSpc>
              <a:spcPts val="1500"/>
            </a:lnSpc>
          </a:pPr>
          <a:r>
            <a:rPr kumimoji="1" lang="ja-JP" altLang="en-US" sz="1200">
              <a:solidFill>
                <a:sysClr val="windowText" lastClr="000000"/>
              </a:solidFill>
              <a:effectLst/>
              <a:latin typeface="Meiryo UI" panose="020B0604030504040204" pitchFamily="50" charset="-128"/>
              <a:ea typeface="Meiryo UI" panose="020B0604030504040204" pitchFamily="50" charset="-128"/>
              <a:cs typeface="+mn-cs"/>
            </a:rPr>
            <a:t>また個人名は苗字と名前の間にもスペースを入れてください。</a:t>
          </a:r>
          <a:endParaRPr lang="ja-JP" altLang="ja-JP" sz="1200">
            <a:solidFill>
              <a:sysClr val="windowText" lastClr="000000"/>
            </a:solidFill>
            <a:effectLst/>
            <a:latin typeface="Meiryo UI" panose="020B0604030504040204" pitchFamily="50" charset="-128"/>
            <a:ea typeface="Meiryo UI" panose="020B0604030504040204" pitchFamily="50" charset="-128"/>
          </a:endParaRPr>
        </a:p>
      </xdr:txBody>
    </xdr:sp>
    <xdr:clientData fPrintsWithSheet="0"/>
  </xdr:twoCellAnchor>
  <xdr:twoCellAnchor editAs="oneCell">
    <xdr:from>
      <xdr:col>17</xdr:col>
      <xdr:colOff>285750</xdr:colOff>
      <xdr:row>1</xdr:row>
      <xdr:rowOff>207506</xdr:rowOff>
    </xdr:from>
    <xdr:to>
      <xdr:col>23</xdr:col>
      <xdr:colOff>408215</xdr:colOff>
      <xdr:row>3</xdr:row>
      <xdr:rowOff>176892</xdr:rowOff>
    </xdr:to>
    <xdr:sp macro="" textlink="">
      <xdr:nvSpPr>
        <xdr:cNvPr id="10" name="線吹き出し 2 (枠付き) 5">
          <a:extLst>
            <a:ext uri="{FF2B5EF4-FFF2-40B4-BE49-F238E27FC236}">
              <a16:creationId xmlns:a16="http://schemas.microsoft.com/office/drawing/2014/main" id="{00000000-0008-0000-0000-00000A000000}"/>
            </a:ext>
          </a:extLst>
        </xdr:cNvPr>
        <xdr:cNvSpPr/>
      </xdr:nvSpPr>
      <xdr:spPr>
        <a:xfrm>
          <a:off x="7864929" y="384399"/>
          <a:ext cx="5143500" cy="962707"/>
        </a:xfrm>
        <a:prstGeom prst="borderCallout2">
          <a:avLst>
            <a:gd name="adj1" fmla="val 70964"/>
            <a:gd name="adj2" fmla="val -222"/>
            <a:gd name="adj3" fmla="val 88198"/>
            <a:gd name="adj4" fmla="val -5711"/>
            <a:gd name="adj5" fmla="val 77361"/>
            <a:gd name="adj6" fmla="val -24206"/>
          </a:avLst>
        </a:prstGeom>
        <a:solidFill>
          <a:sysClr val="window" lastClr="FFFFFF"/>
        </a:solidFill>
        <a:ln w="25400" cap="flat" cmpd="sng" algn="ctr">
          <a:solidFill>
            <a:srgbClr val="FF0000"/>
          </a:solidFill>
          <a:prstDash val="solid"/>
        </a:ln>
        <a:effectLst/>
      </xdr:spPr>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4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法人等雇用就農者が</a:t>
          </a:r>
          <a:r>
            <a:rPr kumimoji="1" lang="ja-JP" altLang="en-US" sz="1400" b="0" i="0" u="sng"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「多様な人材」として採択された場合は</a:t>
          </a:r>
          <a:endParaRPr kumimoji="1" lang="en-US" altLang="ja-JP" sz="1400" b="0" i="0" u="sng"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チェックを入れてください。</a:t>
          </a:r>
          <a:r>
            <a:rPr kumimoji="1" lang="en-US" altLang="ja-JP" sz="14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4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☑多様な人材</a:t>
          </a:r>
          <a:r>
            <a:rPr kumimoji="1" lang="en-US" altLang="ja-JP" sz="14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endParaRPr kumimoji="1" lang="ja-JP" altLang="en-US" sz="14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多様な人材の場合、助成金額が変更になります。</a:t>
          </a:r>
        </a:p>
      </xdr:txBody>
    </xdr:sp>
    <xdr:clientData fPrintsWithSheet="0"/>
  </xdr:twoCellAnchor>
  <xdr:twoCellAnchor editAs="oneCell">
    <xdr:from>
      <xdr:col>17</xdr:col>
      <xdr:colOff>476252</xdr:colOff>
      <xdr:row>13</xdr:row>
      <xdr:rowOff>114459</xdr:rowOff>
    </xdr:from>
    <xdr:to>
      <xdr:col>21</xdr:col>
      <xdr:colOff>789216</xdr:colOff>
      <xdr:row>16</xdr:row>
      <xdr:rowOff>285751</xdr:rowOff>
    </xdr:to>
    <xdr:sp macro="" textlink="">
      <xdr:nvSpPr>
        <xdr:cNvPr id="12" name="線吹き出し 2 (枠付き) 5">
          <a:extLst>
            <a:ext uri="{FF2B5EF4-FFF2-40B4-BE49-F238E27FC236}">
              <a16:creationId xmlns:a16="http://schemas.microsoft.com/office/drawing/2014/main" id="{00000000-0008-0000-0000-00000C000000}"/>
            </a:ext>
          </a:extLst>
        </xdr:cNvPr>
        <xdr:cNvSpPr/>
      </xdr:nvSpPr>
      <xdr:spPr>
        <a:xfrm>
          <a:off x="8055431" y="4482352"/>
          <a:ext cx="3578678" cy="1314292"/>
        </a:xfrm>
        <a:prstGeom prst="borderCallout2">
          <a:avLst>
            <a:gd name="adj1" fmla="val 49911"/>
            <a:gd name="adj2" fmla="val -236"/>
            <a:gd name="adj3" fmla="val 79246"/>
            <a:gd name="adj4" fmla="val -10866"/>
            <a:gd name="adj5" fmla="val 90057"/>
            <a:gd name="adj6" fmla="val -79879"/>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400" b="0">
              <a:solidFill>
                <a:srgbClr val="FF0000"/>
              </a:solidFill>
              <a:latin typeface="Meiryo UI" panose="020B0604030504040204" pitchFamily="50" charset="-128"/>
              <a:ea typeface="Meiryo UI" panose="020B0604030504040204" pitchFamily="50" charset="-128"/>
              <a:cs typeface="+mn-cs"/>
            </a:rPr>
            <a:t>※</a:t>
          </a:r>
          <a:r>
            <a:rPr kumimoji="1" lang="ja-JP" altLang="en-US" sz="1400" b="0">
              <a:solidFill>
                <a:srgbClr val="FF0000"/>
              </a:solidFill>
              <a:latin typeface="Meiryo UI" panose="020B0604030504040204" pitchFamily="50" charset="-128"/>
              <a:ea typeface="Meiryo UI" panose="020B0604030504040204" pitchFamily="50" charset="-128"/>
              <a:cs typeface="+mn-cs"/>
            </a:rPr>
            <a:t>申請する月数を選択してください。</a:t>
          </a:r>
          <a:endParaRPr kumimoji="1" lang="en-US" altLang="ja-JP" sz="1400" b="0">
            <a:solidFill>
              <a:srgbClr val="FF0000"/>
            </a:solidFill>
            <a:latin typeface="Meiryo UI" panose="020B0604030504040204" pitchFamily="50" charset="-128"/>
            <a:ea typeface="Meiryo UI" panose="020B0604030504040204" pitchFamily="50" charset="-128"/>
            <a:cs typeface="+mn-cs"/>
          </a:endParaRPr>
        </a:p>
        <a:p>
          <a:pPr algn="l"/>
          <a:r>
            <a:rPr kumimoji="1" lang="ja-JP" altLang="en-US" sz="1050">
              <a:solidFill>
                <a:sysClr val="windowText" lastClr="000000"/>
              </a:solidFill>
              <a:latin typeface="Meiryo UI" panose="020B0604030504040204" pitchFamily="50" charset="-128"/>
              <a:ea typeface="Meiryo UI" panose="020B0604030504040204" pitchFamily="50" charset="-128"/>
            </a:rPr>
            <a:t>　</a:t>
          </a:r>
          <a:r>
            <a:rPr kumimoji="1" lang="ja-JP" altLang="en-US" sz="1200">
              <a:solidFill>
                <a:sysClr val="windowText" lastClr="000000"/>
              </a:solidFill>
              <a:latin typeface="Meiryo UI" panose="020B0604030504040204" pitchFamily="50" charset="-128"/>
              <a:ea typeface="Meiryo UI" panose="020B0604030504040204" pitchFamily="50" charset="-128"/>
            </a:rPr>
            <a:t>　選択しないと、交付金額が反映されません。</a:t>
          </a:r>
          <a:endParaRPr kumimoji="1" lang="en-US" altLang="ja-JP" sz="12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4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200">
              <a:solidFill>
                <a:sysClr val="windowText" lastClr="000000"/>
              </a:solidFill>
              <a:latin typeface="Meiryo UI" panose="020B0604030504040204" pitchFamily="50" charset="-128"/>
              <a:ea typeface="Meiryo UI" panose="020B0604030504040204" pitchFamily="50" charset="-128"/>
            </a:rPr>
            <a:t>※</a:t>
          </a:r>
          <a:r>
            <a:rPr kumimoji="1" lang="ja-JP" altLang="en-US" sz="1200">
              <a:solidFill>
                <a:sysClr val="windowText" lastClr="000000"/>
              </a:solidFill>
              <a:latin typeface="Meiryo UI" panose="020B0604030504040204" pitchFamily="50" charset="-128"/>
              <a:ea typeface="Meiryo UI" panose="020B0604030504040204" pitchFamily="50" charset="-128"/>
            </a:rPr>
            <a:t>中断期間がある場合は、中断日数を除外して、</a:t>
          </a:r>
          <a:endParaRPr kumimoji="1" lang="en-US" altLang="ja-JP" sz="12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200">
              <a:solidFill>
                <a:sysClr val="windowText" lastClr="000000"/>
              </a:solidFill>
              <a:latin typeface="Meiryo UI" panose="020B0604030504040204" pitchFamily="50" charset="-128"/>
              <a:ea typeface="Meiryo UI" panose="020B0604030504040204" pitchFamily="50" charset="-128"/>
            </a:rPr>
            <a:t>　　</a:t>
          </a:r>
          <a:r>
            <a:rPr kumimoji="1" lang="en-US" altLang="ja-JP" sz="1200">
              <a:solidFill>
                <a:sysClr val="windowText" lastClr="000000"/>
              </a:solidFill>
              <a:latin typeface="Meiryo UI" panose="020B0604030504040204" pitchFamily="50" charset="-128"/>
              <a:ea typeface="Meiryo UI" panose="020B0604030504040204" pitchFamily="50" charset="-128"/>
            </a:rPr>
            <a:t>1</a:t>
          </a:r>
          <a:r>
            <a:rPr kumimoji="1" lang="ja-JP" altLang="en-US" sz="1200">
              <a:solidFill>
                <a:sysClr val="windowText" lastClr="000000"/>
              </a:solidFill>
              <a:latin typeface="Meiryo UI" panose="020B0604030504040204" pitchFamily="50" charset="-128"/>
              <a:ea typeface="Meiryo UI" panose="020B0604030504040204" pitchFamily="50" charset="-128"/>
            </a:rPr>
            <a:t>ヶ月を満たす月数にしてください。</a:t>
          </a:r>
        </a:p>
        <a:p>
          <a:pPr algn="l"/>
          <a:r>
            <a:rPr kumimoji="1" lang="en-US" altLang="ja-JP" sz="1100">
              <a:solidFill>
                <a:sysClr val="windowText" lastClr="000000"/>
              </a:solidFill>
            </a:rPr>
            <a:t>    </a:t>
          </a:r>
          <a:r>
            <a:rPr kumimoji="1" lang="ja-JP" altLang="en-US" sz="1100" baseline="0">
              <a:solidFill>
                <a:sysClr val="windowText" lastClr="000000"/>
              </a:solidFill>
            </a:rPr>
            <a:t> </a:t>
          </a:r>
          <a:endParaRPr kumimoji="1" lang="ja-JP" altLang="en-US" sz="1100">
            <a:solidFill>
              <a:sysClr val="windowText" lastClr="000000"/>
            </a:solidFill>
          </a:endParaRPr>
        </a:p>
      </xdr:txBody>
    </xdr:sp>
    <xdr:clientData fPrintsWithSheet="0"/>
  </xdr:twoCellAnchor>
  <xdr:twoCellAnchor editAs="oneCell">
    <xdr:from>
      <xdr:col>17</xdr:col>
      <xdr:colOff>299356</xdr:colOff>
      <xdr:row>11</xdr:row>
      <xdr:rowOff>238817</xdr:rowOff>
    </xdr:from>
    <xdr:to>
      <xdr:col>21</xdr:col>
      <xdr:colOff>492215</xdr:colOff>
      <xdr:row>12</xdr:row>
      <xdr:rowOff>254025</xdr:rowOff>
    </xdr:to>
    <xdr:sp macro="" textlink="">
      <xdr:nvSpPr>
        <xdr:cNvPr id="13" name="線吹き出し 2 (枠付き) 5">
          <a:extLst>
            <a:ext uri="{FF2B5EF4-FFF2-40B4-BE49-F238E27FC236}">
              <a16:creationId xmlns:a16="http://schemas.microsoft.com/office/drawing/2014/main" id="{00000000-0008-0000-0000-00000D000000}"/>
            </a:ext>
          </a:extLst>
        </xdr:cNvPr>
        <xdr:cNvSpPr/>
      </xdr:nvSpPr>
      <xdr:spPr>
        <a:xfrm>
          <a:off x="7878535" y="3858317"/>
          <a:ext cx="3458573" cy="396208"/>
        </a:xfrm>
        <a:prstGeom prst="borderCallout2">
          <a:avLst>
            <a:gd name="adj1" fmla="val 88413"/>
            <a:gd name="adj2" fmla="val 171"/>
            <a:gd name="adj3" fmla="val 160601"/>
            <a:gd name="adj4" fmla="val -3917"/>
            <a:gd name="adj5" fmla="val 238957"/>
            <a:gd name="adj6" fmla="val -23323"/>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200" b="0">
              <a:solidFill>
                <a:sysClr val="windowText" lastClr="000000"/>
              </a:solidFill>
              <a:latin typeface="Meiryo UI" panose="020B0604030504040204" pitchFamily="50" charset="-128"/>
              <a:ea typeface="Meiryo UI" panose="020B0604030504040204" pitchFamily="50" charset="-128"/>
              <a:cs typeface="+mn-cs"/>
            </a:rPr>
            <a:t>※</a:t>
          </a:r>
          <a:r>
            <a:rPr kumimoji="1" lang="ja-JP" altLang="en-US" sz="1200" b="0">
              <a:solidFill>
                <a:sysClr val="windowText" lastClr="000000"/>
              </a:solidFill>
              <a:latin typeface="Meiryo UI" panose="020B0604030504040204" pitchFamily="50" charset="-128"/>
              <a:ea typeface="Meiryo UI" panose="020B0604030504040204" pitchFamily="50" charset="-128"/>
              <a:cs typeface="+mn-cs"/>
            </a:rPr>
            <a:t>交付期間が異なる場合は、修正してください</a:t>
          </a:r>
          <a:r>
            <a:rPr kumimoji="1" lang="ja-JP" altLang="en-US" sz="1200" b="1">
              <a:solidFill>
                <a:sysClr val="windowText" lastClr="000000"/>
              </a:solidFill>
              <a:latin typeface="Meiryo UI" panose="020B0604030504040204" pitchFamily="50" charset="-128"/>
              <a:ea typeface="Meiryo UI" panose="020B0604030504040204" pitchFamily="50" charset="-128"/>
              <a:cs typeface="+mn-cs"/>
            </a:rPr>
            <a:t>。</a:t>
          </a:r>
          <a:endParaRPr kumimoji="1" lang="en-US" altLang="ja-JP" sz="1200" b="1">
            <a:solidFill>
              <a:sysClr val="windowText" lastClr="000000"/>
            </a:solidFill>
            <a:latin typeface="Meiryo UI" panose="020B0604030504040204" pitchFamily="50" charset="-128"/>
            <a:ea typeface="Meiryo UI" panose="020B0604030504040204" pitchFamily="50" charset="-128"/>
            <a:cs typeface="+mn-cs"/>
          </a:endParaRPr>
        </a:p>
      </xdr:txBody>
    </xdr:sp>
    <xdr:clientData fPrintsWithSheet="0"/>
  </xdr:twoCellAnchor>
  <xdr:twoCellAnchor>
    <xdr:from>
      <xdr:col>17</xdr:col>
      <xdr:colOff>353785</xdr:colOff>
      <xdr:row>22</xdr:row>
      <xdr:rowOff>176893</xdr:rowOff>
    </xdr:from>
    <xdr:to>
      <xdr:col>22</xdr:col>
      <xdr:colOff>312965</xdr:colOff>
      <xdr:row>24</xdr:row>
      <xdr:rowOff>13606</xdr:rowOff>
    </xdr:to>
    <xdr:sp macro="" textlink="">
      <xdr:nvSpPr>
        <xdr:cNvPr id="14" name="線吹き出し 2 (枠付き) 12">
          <a:extLst>
            <a:ext uri="{FF2B5EF4-FFF2-40B4-BE49-F238E27FC236}">
              <a16:creationId xmlns:a16="http://schemas.microsoft.com/office/drawing/2014/main" id="{00000000-0008-0000-0000-00000E000000}"/>
            </a:ext>
          </a:extLst>
        </xdr:cNvPr>
        <xdr:cNvSpPr/>
      </xdr:nvSpPr>
      <xdr:spPr>
        <a:xfrm>
          <a:off x="7824106" y="7565572"/>
          <a:ext cx="4041323" cy="625927"/>
        </a:xfrm>
        <a:prstGeom prst="borderCallout2">
          <a:avLst>
            <a:gd name="adj1" fmla="val 66258"/>
            <a:gd name="adj2" fmla="val -643"/>
            <a:gd name="adj3" fmla="val 23724"/>
            <a:gd name="adj4" fmla="val -22065"/>
            <a:gd name="adj5" fmla="val -39616"/>
            <a:gd name="adj6" fmla="val -29220"/>
          </a:avLst>
        </a:prstGeom>
        <a:solidFill>
          <a:schemeClr val="bg1"/>
        </a:solidFill>
        <a:ln>
          <a:solidFill>
            <a:srgbClr val="FF0000"/>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chorCtr="0"/>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フリガナ</a:t>
          </a:r>
          <a:r>
            <a:rPr kumimoji="1" lang="ja-JP" altLang="ja-JP"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は、漢字入力から自動で表示されるようになっていますが、</a:t>
          </a:r>
          <a:endParaRPr kumimoji="1" lang="en-US" altLang="ja-JP"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ja-JP"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間違って表示された場合は上から入力して</a:t>
          </a:r>
          <a:r>
            <a:rPr kumimoji="1" lang="ja-JP" altLang="en-US"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くだ</a:t>
          </a:r>
          <a:r>
            <a:rPr kumimoji="1" lang="ja-JP" altLang="ja-JP"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さい。</a:t>
          </a:r>
          <a:endParaRPr kumimoji="1" lang="ja-JP" altLang="en-US"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clientData fPrintsWithSheet="0"/>
  </xdr:twoCellAnchor>
  <xdr:twoCellAnchor editAs="oneCell">
    <xdr:from>
      <xdr:col>23</xdr:col>
      <xdr:colOff>0</xdr:colOff>
      <xdr:row>18</xdr:row>
      <xdr:rowOff>0</xdr:rowOff>
    </xdr:from>
    <xdr:to>
      <xdr:col>35</xdr:col>
      <xdr:colOff>693657</xdr:colOff>
      <xdr:row>22</xdr:row>
      <xdr:rowOff>110404</xdr:rowOff>
    </xdr:to>
    <xdr:sp macro="" textlink="">
      <xdr:nvSpPr>
        <xdr:cNvPr id="6" name="テキスト ボックス 5">
          <a:extLst>
            <a:ext uri="{FF2B5EF4-FFF2-40B4-BE49-F238E27FC236}">
              <a16:creationId xmlns:a16="http://schemas.microsoft.com/office/drawing/2014/main" id="{22CA3A66-ECB2-482F-9BDD-4BF7E3B2F168}"/>
            </a:ext>
          </a:extLst>
        </xdr:cNvPr>
        <xdr:cNvSpPr txBox="1"/>
      </xdr:nvSpPr>
      <xdr:spPr>
        <a:xfrm>
          <a:off x="12600214" y="6245679"/>
          <a:ext cx="5184014" cy="1253404"/>
        </a:xfrm>
        <a:prstGeom prst="rect">
          <a:avLst/>
        </a:prstGeom>
        <a:solidFill>
          <a:schemeClr val="bg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3000"/>
            </a:lnSpc>
          </a:pPr>
          <a:r>
            <a:rPr kumimoji="1" lang="en-US" altLang="ja-JP" sz="14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申請にあたっては、毎回 </a:t>
          </a:r>
          <a:r>
            <a:rPr kumimoji="1" lang="ja-JP" altLang="en-US" sz="1400" u="sng">
              <a:solidFill>
                <a:srgbClr val="FF0000"/>
              </a:solidFill>
              <a:latin typeface="Meiryo UI" panose="020B0604030504040204" pitchFamily="50" charset="-128"/>
              <a:ea typeface="Meiryo UI" panose="020B0604030504040204" pitchFamily="50" charset="-128"/>
              <a:cs typeface="Meiryo UI" panose="020B0604030504040204" pitchFamily="50" charset="-128"/>
            </a:rPr>
            <a:t>新しいファイル</a:t>
          </a: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 をダウンロードしてください。</a:t>
          </a:r>
          <a:endParaRPr kumimoji="1" lang="en-US" altLang="ja-JP" sz="1400">
            <a:latin typeface="Meiryo UI" panose="020B0604030504040204" pitchFamily="50" charset="-128"/>
            <a:ea typeface="Meiryo UI" panose="020B0604030504040204" pitchFamily="50" charset="-128"/>
            <a:cs typeface="Meiryo UI" panose="020B0604030504040204" pitchFamily="50" charset="-128"/>
          </a:endParaRPr>
        </a:p>
        <a:p>
          <a:pPr marL="216000" algn="l">
            <a:lnSpc>
              <a:spcPts val="3000"/>
            </a:lnSpc>
          </a:pP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●前回のファイルのコピーは使用しないでください。</a:t>
          </a:r>
          <a:endParaRPr kumimoji="1" lang="en-US" altLang="ja-JP" sz="1400">
            <a:latin typeface="Meiryo UI" panose="020B0604030504040204" pitchFamily="50" charset="-128"/>
            <a:ea typeface="Meiryo UI" panose="020B0604030504040204" pitchFamily="50" charset="-128"/>
            <a:cs typeface="Meiryo UI" panose="020B0604030504040204" pitchFamily="50" charset="-128"/>
          </a:endParaRPr>
        </a:p>
        <a:p>
          <a:pPr marL="21600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推奨環境：</a:t>
          </a:r>
          <a:r>
            <a:rPr kumimoji="1" lang="en-US" altLang="ja-JP"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Windows 10</a:t>
          </a:r>
          <a:r>
            <a:rPr kumimoji="1" lang="ja-JP" altLang="en-US"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以上</a:t>
          </a:r>
          <a:r>
            <a:rPr kumimoji="1" lang="en-US" altLang="ja-JP"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400" b="0" u="none"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Excel2016</a:t>
          </a:r>
          <a:r>
            <a:rPr kumimoji="1" lang="ja-JP" altLang="en-US" sz="1400" b="0" u="none"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以上</a:t>
          </a:r>
          <a:endParaRPr lang="ja-JP" altLang="ja-JP" sz="1400" u="none">
            <a:solidFill>
              <a:schemeClr val="tx1"/>
            </a:solidFill>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33</xdr:col>
      <xdr:colOff>81642</xdr:colOff>
      <xdr:row>29</xdr:row>
      <xdr:rowOff>209033</xdr:rowOff>
    </xdr:from>
    <xdr:to>
      <xdr:col>33</xdr:col>
      <xdr:colOff>312964</xdr:colOff>
      <xdr:row>43</xdr:row>
      <xdr:rowOff>68036</xdr:rowOff>
    </xdr:to>
    <xdr:sp macro="" textlink="">
      <xdr:nvSpPr>
        <xdr:cNvPr id="7" name="左大かっこ 6">
          <a:extLst>
            <a:ext uri="{FF2B5EF4-FFF2-40B4-BE49-F238E27FC236}">
              <a16:creationId xmlns:a16="http://schemas.microsoft.com/office/drawing/2014/main" id="{367D775A-5C83-489E-982A-1BB947AB241E}"/>
            </a:ext>
          </a:extLst>
        </xdr:cNvPr>
        <xdr:cNvSpPr/>
      </xdr:nvSpPr>
      <xdr:spPr>
        <a:xfrm flipH="1">
          <a:off x="10111467" y="10819883"/>
          <a:ext cx="231322" cy="3011778"/>
        </a:xfrm>
        <a:prstGeom prst="leftBracket">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fPrintsWithSheet="0"/>
  </xdr:twoCellAnchor>
  <xdr:twoCellAnchor>
    <xdr:from>
      <xdr:col>33</xdr:col>
      <xdr:colOff>95250</xdr:colOff>
      <xdr:row>44</xdr:row>
      <xdr:rowOff>122463</xdr:rowOff>
    </xdr:from>
    <xdr:to>
      <xdr:col>33</xdr:col>
      <xdr:colOff>326572</xdr:colOff>
      <xdr:row>48</xdr:row>
      <xdr:rowOff>367393</xdr:rowOff>
    </xdr:to>
    <xdr:sp macro="" textlink="">
      <xdr:nvSpPr>
        <xdr:cNvPr id="9" name="左大かっこ 8">
          <a:extLst>
            <a:ext uri="{FF2B5EF4-FFF2-40B4-BE49-F238E27FC236}">
              <a16:creationId xmlns:a16="http://schemas.microsoft.com/office/drawing/2014/main" id="{37A12247-7C7D-4E9C-81FB-E9BC6F35F03E}"/>
            </a:ext>
          </a:extLst>
        </xdr:cNvPr>
        <xdr:cNvSpPr/>
      </xdr:nvSpPr>
      <xdr:spPr>
        <a:xfrm flipH="1">
          <a:off x="10125075" y="13971813"/>
          <a:ext cx="231322" cy="987880"/>
        </a:xfrm>
        <a:prstGeom prst="leftBracket">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fPrintsWithSheet="0"/>
  </xdr:twoCellAnchor>
  <xdr:oneCellAnchor>
    <xdr:from>
      <xdr:col>35</xdr:col>
      <xdr:colOff>27214</xdr:colOff>
      <xdr:row>34</xdr:row>
      <xdr:rowOff>13607</xdr:rowOff>
    </xdr:from>
    <xdr:ext cx="6041571" cy="952501"/>
    <xdr:sp macro="" textlink="">
      <xdr:nvSpPr>
        <xdr:cNvPr id="15" name="線吹き出し 2 (枠付き) 5">
          <a:extLst>
            <a:ext uri="{FF2B5EF4-FFF2-40B4-BE49-F238E27FC236}">
              <a16:creationId xmlns:a16="http://schemas.microsoft.com/office/drawing/2014/main" id="{BBBF3678-42C1-4B1E-827F-3268AA99D88A}"/>
            </a:ext>
          </a:extLst>
        </xdr:cNvPr>
        <xdr:cNvSpPr/>
      </xdr:nvSpPr>
      <xdr:spPr>
        <a:xfrm>
          <a:off x="11225893" y="12192000"/>
          <a:ext cx="6041571" cy="952501"/>
        </a:xfrm>
        <a:prstGeom prst="borderCallout2">
          <a:avLst>
            <a:gd name="adj1" fmla="val 49471"/>
            <a:gd name="adj2" fmla="val -135"/>
            <a:gd name="adj3" fmla="val 48792"/>
            <a:gd name="adj4" fmla="val -2005"/>
            <a:gd name="adj5" fmla="val 49389"/>
            <a:gd name="adj6" fmla="val -7323"/>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t">
          <a:noAutofit/>
        </a:bodyPr>
        <a:lstStyle/>
        <a:p>
          <a:pPr marL="0" marR="0" lvl="0" indent="0" algn="l" defTabSz="914400" eaLnBrk="1" fontAlgn="auto" latinLnBrk="0" hangingPunct="1">
            <a:lnSpc>
              <a:spcPts val="26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手順⑥：経営体が必ずチェックしてください。</a:t>
          </a:r>
          <a:endParaRPr kumimoji="1" lang="en-US" altLang="ja-JP"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ts val="26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チェック漏れがないかご確認ください。</a:t>
          </a:r>
          <a:endParaRPr kumimoji="1" lang="en-US" altLang="ja-JP"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xdr:txBody>
    </xdr:sp>
    <xdr:clientData fPrintsWithSheet="0"/>
  </xdr:oneCellAnchor>
  <xdr:oneCellAnchor>
    <xdr:from>
      <xdr:col>35</xdr:col>
      <xdr:colOff>40821</xdr:colOff>
      <xdr:row>44</xdr:row>
      <xdr:rowOff>13609</xdr:rowOff>
    </xdr:from>
    <xdr:ext cx="6000749" cy="1006928"/>
    <xdr:sp macro="" textlink="">
      <xdr:nvSpPr>
        <xdr:cNvPr id="20" name="線吹き出し 2 (枠付き) 5">
          <a:extLst>
            <a:ext uri="{FF2B5EF4-FFF2-40B4-BE49-F238E27FC236}">
              <a16:creationId xmlns:a16="http://schemas.microsoft.com/office/drawing/2014/main" id="{67F15510-787B-45A2-905A-E2969A2D3FBE}"/>
            </a:ext>
          </a:extLst>
        </xdr:cNvPr>
        <xdr:cNvSpPr/>
      </xdr:nvSpPr>
      <xdr:spPr>
        <a:xfrm>
          <a:off x="11239500" y="14559645"/>
          <a:ext cx="6000749" cy="1006928"/>
        </a:xfrm>
        <a:prstGeom prst="borderCallout2">
          <a:avLst>
            <a:gd name="adj1" fmla="val 56614"/>
            <a:gd name="adj2" fmla="val -67"/>
            <a:gd name="adj3" fmla="val 55803"/>
            <a:gd name="adj4" fmla="val -3247"/>
            <a:gd name="adj5" fmla="val 56416"/>
            <a:gd name="adj6" fmla="val -7195"/>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t">
          <a:noAutofit/>
        </a:bodyPr>
        <a:lstStyle/>
        <a:p>
          <a:pPr marL="0" marR="0" lvl="0" indent="0" algn="l" defTabSz="914400" eaLnBrk="1" fontAlgn="auto" latinLnBrk="0" hangingPunct="1">
            <a:lnSpc>
              <a:spcPts val="26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手順⑦：法人等雇用就農者が必ずチェックしてください。</a:t>
          </a:r>
          <a:endParaRPr kumimoji="1" lang="en-US" altLang="ja-JP"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ts val="26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チェック漏れがないかご確認ください。</a:t>
          </a:r>
          <a:endParaRPr kumimoji="1" lang="en-US" altLang="ja-JP"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xdr:txBody>
    </xdr:sp>
    <xdr:clientData fPrintsWithSheet="0"/>
  </xdr:oneCellAnchor>
  <xdr:twoCellAnchor>
    <xdr:from>
      <xdr:col>3</xdr:col>
      <xdr:colOff>47624</xdr:colOff>
      <xdr:row>35</xdr:row>
      <xdr:rowOff>47621</xdr:rowOff>
    </xdr:from>
    <xdr:to>
      <xdr:col>32</xdr:col>
      <xdr:colOff>312964</xdr:colOff>
      <xdr:row>37</xdr:row>
      <xdr:rowOff>367393</xdr:rowOff>
    </xdr:to>
    <xdr:sp macro="" textlink="">
      <xdr:nvSpPr>
        <xdr:cNvPr id="21" name="大かっこ 20">
          <a:extLst>
            <a:ext uri="{FF2B5EF4-FFF2-40B4-BE49-F238E27FC236}">
              <a16:creationId xmlns:a16="http://schemas.microsoft.com/office/drawing/2014/main" id="{C632714D-FEBE-43CB-B2BC-690AC73A39DF}"/>
            </a:ext>
          </a:extLst>
        </xdr:cNvPr>
        <xdr:cNvSpPr/>
      </xdr:nvSpPr>
      <xdr:spPr>
        <a:xfrm>
          <a:off x="850445" y="11981085"/>
          <a:ext cx="9164412" cy="94570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34</xdr:col>
      <xdr:colOff>222043</xdr:colOff>
      <xdr:row>20</xdr:row>
      <xdr:rowOff>188245</xdr:rowOff>
    </xdr:from>
    <xdr:to>
      <xdr:col>45</xdr:col>
      <xdr:colOff>1608</xdr:colOff>
      <xdr:row>24</xdr:row>
      <xdr:rowOff>98960</xdr:rowOff>
    </xdr:to>
    <xdr:sp macro="" textlink="">
      <xdr:nvSpPr>
        <xdr:cNvPr id="22" name="線吹き出し 2 (枠付き) 5">
          <a:extLst>
            <a:ext uri="{FF2B5EF4-FFF2-40B4-BE49-F238E27FC236}">
              <a16:creationId xmlns:a16="http://schemas.microsoft.com/office/drawing/2014/main" id="{864E3681-BDA4-4318-B66B-9FB559BACE07}"/>
            </a:ext>
          </a:extLst>
        </xdr:cNvPr>
        <xdr:cNvSpPr/>
      </xdr:nvSpPr>
      <xdr:spPr>
        <a:xfrm>
          <a:off x="11053329" y="7127888"/>
          <a:ext cx="6583136" cy="1325858"/>
        </a:xfrm>
        <a:prstGeom prst="borderCallout2">
          <a:avLst>
            <a:gd name="adj1" fmla="val 49329"/>
            <a:gd name="adj2" fmla="val 3"/>
            <a:gd name="adj3" fmla="val 2769"/>
            <a:gd name="adj4" fmla="val -14959"/>
            <a:gd name="adj5" fmla="val -75232"/>
            <a:gd name="adj6" fmla="val -138326"/>
          </a:avLst>
        </a:prstGeom>
        <a:solidFill>
          <a:schemeClr val="bg1"/>
        </a:solidFill>
        <a:ln>
          <a:solidFill>
            <a:schemeClr val="accent6">
              <a:lumMod val="7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600" b="1">
              <a:solidFill>
                <a:srgbClr val="FF0000"/>
              </a:solidFill>
              <a:latin typeface="Meiryo UI" panose="020B0604030504040204" pitchFamily="50" charset="-128"/>
              <a:ea typeface="Meiryo UI" panose="020B0604030504040204" pitchFamily="50" charset="-128"/>
              <a:cs typeface="+mn-cs"/>
            </a:rPr>
            <a:t>※</a:t>
          </a:r>
          <a:r>
            <a:rPr kumimoji="1" lang="ja-JP" altLang="en-US" sz="1600" b="1">
              <a:solidFill>
                <a:srgbClr val="FF0000"/>
              </a:solidFill>
              <a:latin typeface="Meiryo UI" panose="020B0604030504040204" pitchFamily="50" charset="-128"/>
              <a:ea typeface="Meiryo UI" panose="020B0604030504040204" pitchFamily="50" charset="-128"/>
              <a:cs typeface="+mn-cs"/>
            </a:rPr>
            <a:t>原則、年間平均</a:t>
          </a:r>
          <a:r>
            <a:rPr kumimoji="1" lang="en-US" altLang="ja-JP" sz="1600" b="1">
              <a:solidFill>
                <a:srgbClr val="FF0000"/>
              </a:solidFill>
              <a:latin typeface="Meiryo UI" panose="020B0604030504040204" pitchFamily="50" charset="-128"/>
              <a:ea typeface="Meiryo UI" panose="020B0604030504040204" pitchFamily="50" charset="-128"/>
              <a:cs typeface="+mn-cs"/>
            </a:rPr>
            <a:t>35</a:t>
          </a:r>
          <a:r>
            <a:rPr kumimoji="1" lang="ja-JP" altLang="en-US" sz="1600" b="1">
              <a:solidFill>
                <a:srgbClr val="FF0000"/>
              </a:solidFill>
              <a:latin typeface="Meiryo UI" panose="020B0604030504040204" pitchFamily="50" charset="-128"/>
              <a:ea typeface="Meiryo UI" panose="020B0604030504040204" pitchFamily="50" charset="-128"/>
              <a:cs typeface="+mn-cs"/>
            </a:rPr>
            <a:t>時間</a:t>
          </a:r>
          <a:r>
            <a:rPr kumimoji="1" lang="en-US" altLang="ja-JP" sz="1600" b="1">
              <a:solidFill>
                <a:srgbClr val="FF0000"/>
              </a:solidFill>
              <a:latin typeface="Meiryo UI" panose="020B0604030504040204" pitchFamily="50" charset="-128"/>
              <a:ea typeface="Meiryo UI" panose="020B0604030504040204" pitchFamily="50" charset="-128"/>
              <a:cs typeface="+mn-cs"/>
            </a:rPr>
            <a:t>/</a:t>
          </a:r>
          <a:r>
            <a:rPr kumimoji="1" lang="ja-JP" altLang="en-US" sz="1600" b="1">
              <a:solidFill>
                <a:srgbClr val="FF0000"/>
              </a:solidFill>
              <a:latin typeface="Meiryo UI" panose="020B0604030504040204" pitchFamily="50" charset="-128"/>
              <a:ea typeface="Meiryo UI" panose="020B0604030504040204" pitchFamily="50" charset="-128"/>
              <a:cs typeface="+mn-cs"/>
            </a:rPr>
            <a:t>週以上で助成となります。</a:t>
          </a:r>
          <a:endParaRPr kumimoji="1" lang="en-US" altLang="ja-JP" sz="1600" b="1">
            <a:solidFill>
              <a:srgbClr val="FF0000"/>
            </a:solidFill>
            <a:latin typeface="Meiryo UI" panose="020B0604030504040204" pitchFamily="50" charset="-128"/>
            <a:ea typeface="Meiryo UI" panose="020B0604030504040204"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rgbClr val="FF0000"/>
              </a:solidFill>
              <a:latin typeface="Meiryo UI" panose="020B0604030504040204" pitchFamily="50" charset="-128"/>
              <a:ea typeface="Meiryo UI" panose="020B0604030504040204" pitchFamily="50" charset="-128"/>
              <a:cs typeface="+mn-cs"/>
            </a:rPr>
            <a:t>　 計算式：（就業時間の合計）</a:t>
          </a:r>
          <a:r>
            <a:rPr kumimoji="1" lang="en-US" altLang="ja-JP" sz="1400" b="1">
              <a:solidFill>
                <a:srgbClr val="FF0000"/>
              </a:solidFill>
              <a:latin typeface="Meiryo UI" panose="020B0604030504040204" pitchFamily="50" charset="-128"/>
              <a:ea typeface="Meiryo UI" panose="020B0604030504040204" pitchFamily="50" charset="-128"/>
              <a:cs typeface="+mn-cs"/>
            </a:rPr>
            <a:t>÷</a:t>
          </a:r>
          <a:r>
            <a:rPr kumimoji="1" lang="ja-JP" altLang="en-US" sz="1400" b="1">
              <a:solidFill>
                <a:srgbClr val="FF0000"/>
              </a:solidFill>
              <a:latin typeface="Meiryo UI" panose="020B0604030504040204" pitchFamily="50" charset="-128"/>
              <a:ea typeface="Meiryo UI" panose="020B0604030504040204" pitchFamily="50" charset="-128"/>
              <a:cs typeface="+mn-cs"/>
            </a:rPr>
            <a:t>申請月数</a:t>
          </a:r>
          <a:r>
            <a:rPr kumimoji="1" lang="en-US" altLang="ja-JP" sz="1400" b="1">
              <a:solidFill>
                <a:srgbClr val="FF0000"/>
              </a:solidFill>
              <a:latin typeface="Meiryo UI" panose="020B0604030504040204" pitchFamily="50" charset="-128"/>
              <a:ea typeface="Meiryo UI" panose="020B0604030504040204" pitchFamily="50" charset="-128"/>
              <a:cs typeface="+mn-cs"/>
            </a:rPr>
            <a:t>÷</a:t>
          </a:r>
          <a:r>
            <a:rPr kumimoji="1" lang="ja-JP" altLang="en-US" sz="1400" b="1">
              <a:solidFill>
                <a:srgbClr val="FF0000"/>
              </a:solidFill>
              <a:latin typeface="Meiryo UI" panose="020B0604030504040204" pitchFamily="50" charset="-128"/>
              <a:ea typeface="Meiryo UI" panose="020B0604030504040204" pitchFamily="50" charset="-128"/>
              <a:cs typeface="+mn-cs"/>
            </a:rPr>
            <a:t>４</a:t>
          </a:r>
          <a:endParaRPr kumimoji="1" lang="en-US" altLang="ja-JP" sz="1400" b="1">
            <a:solidFill>
              <a:srgbClr val="FF0000"/>
            </a:solidFill>
            <a:latin typeface="Meiryo UI" panose="020B0604030504040204" pitchFamily="50" charset="-128"/>
            <a:ea typeface="Meiryo UI" panose="020B0604030504040204"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b="0">
              <a:solidFill>
                <a:sysClr val="windowText" lastClr="000000"/>
              </a:solidFill>
              <a:latin typeface="Meiryo UI" panose="020B0604030504040204" pitchFamily="50" charset="-128"/>
              <a:ea typeface="Meiryo UI" panose="020B0604030504040204" pitchFamily="50" charset="-128"/>
              <a:cs typeface="+mn-cs"/>
            </a:rPr>
            <a:t>助成金支払後に年間平均週</a:t>
          </a:r>
          <a:r>
            <a:rPr kumimoji="1" lang="en-US" altLang="ja-JP" sz="1400" b="0">
              <a:solidFill>
                <a:sysClr val="windowText" lastClr="000000"/>
              </a:solidFill>
              <a:latin typeface="Meiryo UI" panose="020B0604030504040204" pitchFamily="50" charset="-128"/>
              <a:ea typeface="Meiryo UI" panose="020B0604030504040204" pitchFamily="50" charset="-128"/>
              <a:cs typeface="+mn-cs"/>
            </a:rPr>
            <a:t>35</a:t>
          </a:r>
          <a:r>
            <a:rPr kumimoji="1" lang="ja-JP" altLang="en-US" sz="1400" b="0">
              <a:solidFill>
                <a:sysClr val="windowText" lastClr="000000"/>
              </a:solidFill>
              <a:latin typeface="Meiryo UI" panose="020B0604030504040204" pitchFamily="50" charset="-128"/>
              <a:ea typeface="Meiryo UI" panose="020B0604030504040204" pitchFamily="50" charset="-128"/>
              <a:cs typeface="+mn-cs"/>
            </a:rPr>
            <a:t>時間以上の勤務が確認出来なければ、採択取消、助成金返還となる場合があります、</a:t>
          </a:r>
          <a:endParaRPr kumimoji="1" lang="en-US" altLang="ja-JP" sz="1400" b="0">
            <a:solidFill>
              <a:sysClr val="windowText" lastClr="000000"/>
            </a:solidFill>
            <a:latin typeface="Meiryo UI" panose="020B0604030504040204" pitchFamily="50" charset="-128"/>
            <a:ea typeface="Meiryo UI" panose="020B0604030504040204" pitchFamily="50" charset="-128"/>
            <a:cs typeface="+mn-cs"/>
          </a:endParaRPr>
        </a:p>
      </xdr:txBody>
    </xdr:sp>
    <xdr:clientData fPrintsWithSheet="0"/>
  </xdr:twoCellAnchor>
  <xdr:twoCellAnchor editAs="oneCell">
    <xdr:from>
      <xdr:col>34</xdr:col>
      <xdr:colOff>218950</xdr:colOff>
      <xdr:row>13</xdr:row>
      <xdr:rowOff>96488</xdr:rowOff>
    </xdr:from>
    <xdr:to>
      <xdr:col>44</xdr:col>
      <xdr:colOff>654380</xdr:colOff>
      <xdr:row>15</xdr:row>
      <xdr:rowOff>346364</xdr:rowOff>
    </xdr:to>
    <xdr:sp macro="" textlink="">
      <xdr:nvSpPr>
        <xdr:cNvPr id="3" name="線吹き出し 2 (枠付き) 5">
          <a:extLst>
            <a:ext uri="{FF2B5EF4-FFF2-40B4-BE49-F238E27FC236}">
              <a16:creationId xmlns:a16="http://schemas.microsoft.com/office/drawing/2014/main" id="{9310357D-262C-44D7-B481-8FD583B9D3E6}"/>
            </a:ext>
          </a:extLst>
        </xdr:cNvPr>
        <xdr:cNvSpPr/>
      </xdr:nvSpPr>
      <xdr:spPr>
        <a:xfrm>
          <a:off x="11050236" y="4287488"/>
          <a:ext cx="6558644" cy="1175162"/>
        </a:xfrm>
        <a:prstGeom prst="borderCallout2">
          <a:avLst>
            <a:gd name="adj1" fmla="val 18185"/>
            <a:gd name="adj2" fmla="val 421"/>
            <a:gd name="adj3" fmla="val 19439"/>
            <a:gd name="adj4" fmla="val -27795"/>
            <a:gd name="adj5" fmla="val -107867"/>
            <a:gd name="adj6" fmla="val -140697"/>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eaLnBrk="1" fontAlgn="auto" latinLnBrk="0" hangingPunct="1"/>
          <a:r>
            <a:rPr kumimoji="1" lang="ja-JP" altLang="en-US" sz="1600" b="1" i="0" u="none" baseline="0">
              <a:solidFill>
                <a:srgbClr val="FF0000"/>
              </a:solidFill>
              <a:effectLst/>
              <a:latin typeface="Meiryo UI" panose="020B0604030504040204" pitchFamily="50" charset="-128"/>
              <a:ea typeface="Meiryo UI" panose="020B0604030504040204" pitchFamily="50" charset="-128"/>
              <a:cs typeface="+mn-cs"/>
            </a:rPr>
            <a:t>手順②：各月</a:t>
          </a:r>
          <a:r>
            <a:rPr kumimoji="1" lang="ja-JP" altLang="ja-JP" sz="1600" b="1" i="0" u="none" baseline="0">
              <a:solidFill>
                <a:srgbClr val="FF0000"/>
              </a:solidFill>
              <a:effectLst/>
              <a:latin typeface="Meiryo UI" panose="020B0604030504040204" pitchFamily="50" charset="-128"/>
              <a:ea typeface="Meiryo UI" panose="020B0604030504040204" pitchFamily="50" charset="-128"/>
              <a:cs typeface="+mn-cs"/>
            </a:rPr>
            <a:t>就業時間</a:t>
          </a:r>
          <a:r>
            <a:rPr kumimoji="1" lang="ja-JP" altLang="en-US" sz="1600" b="1" i="0" u="none" baseline="0">
              <a:solidFill>
                <a:srgbClr val="FF0000"/>
              </a:solidFill>
              <a:effectLst/>
              <a:latin typeface="Meiryo UI" panose="020B0604030504040204" pitchFamily="50" charset="-128"/>
              <a:ea typeface="Meiryo UI" panose="020B0604030504040204" pitchFamily="50" charset="-128"/>
              <a:cs typeface="+mn-cs"/>
            </a:rPr>
            <a:t>（時間外含む総労働時間</a:t>
          </a:r>
          <a:r>
            <a:rPr kumimoji="1" lang="ja-JP" altLang="ja-JP" sz="1600" b="1" i="0" u="none" baseline="0">
              <a:solidFill>
                <a:srgbClr val="FF0000"/>
              </a:solidFill>
              <a:effectLst/>
              <a:latin typeface="Meiryo UI" panose="020B0604030504040204" pitchFamily="50" charset="-128"/>
              <a:ea typeface="Meiryo UI" panose="020B0604030504040204" pitchFamily="50" charset="-128"/>
              <a:cs typeface="+mn-cs"/>
            </a:rPr>
            <a:t>）を賃金台帳または出勤簿から転記してください。</a:t>
          </a:r>
          <a:r>
            <a:rPr kumimoji="1" lang="ja-JP" altLang="en-US" sz="1400" b="0" i="0" baseline="0">
              <a:solidFill>
                <a:sysClr val="windowText" lastClr="000000"/>
              </a:solidFill>
              <a:effectLst/>
              <a:latin typeface="Meiryo UI" panose="020B0604030504040204" pitchFamily="50" charset="-128"/>
              <a:ea typeface="Meiryo UI" panose="020B0604030504040204" pitchFamily="50" charset="-128"/>
              <a:cs typeface="+mn-cs"/>
            </a:rPr>
            <a:t>　</a:t>
          </a:r>
          <a:endParaRPr kumimoji="1" lang="en-US" altLang="ja-JP" sz="1400" b="0" i="0" baseline="0">
            <a:solidFill>
              <a:sysClr val="windowText" lastClr="000000"/>
            </a:solidFill>
            <a:effectLst/>
            <a:latin typeface="Meiryo UI" panose="020B0604030504040204" pitchFamily="50" charset="-128"/>
            <a:ea typeface="Meiryo UI" panose="020B0604030504040204" pitchFamily="50" charset="-128"/>
            <a:cs typeface="+mn-cs"/>
          </a:endParaRPr>
        </a:p>
        <a:p>
          <a:pPr eaLnBrk="1" fontAlgn="auto" latinLnBrk="0" hangingPunct="1"/>
          <a:r>
            <a:rPr kumimoji="1" lang="en-US" altLang="ja-JP" sz="1400" b="0" i="0" baseline="0">
              <a:solidFill>
                <a:sysClr val="windowText" lastClr="000000"/>
              </a:solidFill>
              <a:effectLst/>
              <a:latin typeface="Meiryo UI" panose="020B0604030504040204" pitchFamily="50" charset="-128"/>
              <a:ea typeface="Meiryo UI" panose="020B0604030504040204" pitchFamily="50" charset="-128"/>
              <a:cs typeface="+mn-cs"/>
            </a:rPr>
            <a:t>※176</a:t>
          </a:r>
          <a:r>
            <a:rPr kumimoji="1" lang="ja-JP" altLang="en-US" sz="1400" b="0" i="0" baseline="0">
              <a:solidFill>
                <a:sysClr val="windowText" lastClr="000000"/>
              </a:solidFill>
              <a:effectLst/>
              <a:latin typeface="Meiryo UI" panose="020B0604030504040204" pitchFamily="50" charset="-128"/>
              <a:ea typeface="Meiryo UI" panose="020B0604030504040204" pitchFamily="50" charset="-128"/>
              <a:cs typeface="+mn-cs"/>
            </a:rPr>
            <a:t>時間</a:t>
          </a:r>
          <a:r>
            <a:rPr kumimoji="1" lang="en-US" altLang="ja-JP" sz="1400" b="0" i="0" baseline="0">
              <a:solidFill>
                <a:sysClr val="windowText" lastClr="000000"/>
              </a:solidFill>
              <a:effectLst/>
              <a:latin typeface="Meiryo UI" panose="020B0604030504040204" pitchFamily="50" charset="-128"/>
              <a:ea typeface="Meiryo UI" panose="020B0604030504040204" pitchFamily="50" charset="-128"/>
              <a:cs typeface="+mn-cs"/>
            </a:rPr>
            <a:t>30</a:t>
          </a:r>
          <a:r>
            <a:rPr kumimoji="1" lang="ja-JP" altLang="en-US" sz="1400" b="0" i="0" baseline="0">
              <a:solidFill>
                <a:sysClr val="windowText" lastClr="000000"/>
              </a:solidFill>
              <a:effectLst/>
              <a:latin typeface="Meiryo UI" panose="020B0604030504040204" pitchFamily="50" charset="-128"/>
              <a:ea typeface="Meiryo UI" panose="020B0604030504040204" pitchFamily="50" charset="-128"/>
              <a:cs typeface="+mn-cs"/>
            </a:rPr>
            <a:t>分の場合「</a:t>
          </a:r>
          <a:r>
            <a:rPr kumimoji="1" lang="en-US" altLang="ja-JP" sz="1400" b="0" i="0" baseline="0">
              <a:solidFill>
                <a:sysClr val="windowText" lastClr="000000"/>
              </a:solidFill>
              <a:effectLst/>
              <a:latin typeface="Meiryo UI" panose="020B0604030504040204" pitchFamily="50" charset="-128"/>
              <a:ea typeface="Meiryo UI" panose="020B0604030504040204" pitchFamily="50" charset="-128"/>
              <a:cs typeface="+mn-cs"/>
            </a:rPr>
            <a:t>176.5</a:t>
          </a:r>
          <a:r>
            <a:rPr kumimoji="1" lang="ja-JP" altLang="en-US" sz="1400" b="0" i="0" baseline="0">
              <a:solidFill>
                <a:sysClr val="windowText" lastClr="000000"/>
              </a:solidFill>
              <a:effectLst/>
              <a:latin typeface="Meiryo UI" panose="020B0604030504040204" pitchFamily="50" charset="-128"/>
              <a:ea typeface="Meiryo UI" panose="020B0604030504040204" pitchFamily="50" charset="-128"/>
              <a:cs typeface="+mn-cs"/>
            </a:rPr>
            <a:t>」とご記入ください。</a:t>
          </a:r>
        </a:p>
        <a:p>
          <a:pPr eaLnBrk="1" fontAlgn="auto" latinLnBrk="0" hangingPunct="1"/>
          <a:endParaRPr lang="ja-JP" altLang="ja-JP" sz="1400">
            <a:solidFill>
              <a:sysClr val="windowText" lastClr="000000"/>
            </a:solidFill>
            <a:effectLst/>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600" b="0">
            <a:solidFill>
              <a:srgbClr val="FF0000"/>
            </a:solidFill>
            <a:latin typeface="Meiryo UI" panose="020B0604030504040204" pitchFamily="50" charset="-128"/>
            <a:ea typeface="Meiryo UI" panose="020B0604030504040204" pitchFamily="50" charset="-128"/>
            <a:cs typeface="+mn-cs"/>
          </a:endParaRPr>
        </a:p>
      </xdr:txBody>
    </xdr:sp>
    <xdr:clientData fPrintsWithSheet="0"/>
  </xdr:twoCellAnchor>
  <xdr:oneCellAnchor>
    <xdr:from>
      <xdr:col>34</xdr:col>
      <xdr:colOff>226578</xdr:colOff>
      <xdr:row>15</xdr:row>
      <xdr:rowOff>383474</xdr:rowOff>
    </xdr:from>
    <xdr:ext cx="5581196" cy="462642"/>
    <xdr:sp macro="" textlink="">
      <xdr:nvSpPr>
        <xdr:cNvPr id="5" name="線吹き出し 2 (枠付き) 5">
          <a:extLst>
            <a:ext uri="{FF2B5EF4-FFF2-40B4-BE49-F238E27FC236}">
              <a16:creationId xmlns:a16="http://schemas.microsoft.com/office/drawing/2014/main" id="{ED989E55-096D-4E6E-A58D-DCA3B66BB3BE}"/>
            </a:ext>
          </a:extLst>
        </xdr:cNvPr>
        <xdr:cNvSpPr/>
      </xdr:nvSpPr>
      <xdr:spPr>
        <a:xfrm>
          <a:off x="11050442" y="5509656"/>
          <a:ext cx="5581196" cy="462642"/>
        </a:xfrm>
        <a:prstGeom prst="borderCallout2">
          <a:avLst>
            <a:gd name="adj1" fmla="val 24536"/>
            <a:gd name="adj2" fmla="val -148"/>
            <a:gd name="adj3" fmla="val 9165"/>
            <a:gd name="adj4" fmla="val -11005"/>
            <a:gd name="adj5" fmla="val -8587"/>
            <a:gd name="adj6" fmla="val -31288"/>
          </a:avLst>
        </a:prstGeom>
        <a:solidFill>
          <a:schemeClr val="bg1"/>
        </a:solidFill>
        <a:ln w="25400" cap="flat" cmpd="sng" algn="ctr">
          <a:solidFill>
            <a:srgbClr val="FF0000"/>
          </a:solidFill>
          <a:prstDash val="solid"/>
        </a:ln>
        <a:effectLst/>
      </xdr:spPr>
      <xdr:txBody>
        <a:bodyPr vertOverflow="clip" wrap="square"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手順③：月初～月末に実施した研修時間をご記入ください。</a:t>
          </a:r>
        </a:p>
      </xdr:txBody>
    </xdr:sp>
    <xdr:clientData fPrintsWithSheet="0"/>
  </xdr:oneCellAnchor>
  <xdr:twoCellAnchor editAs="oneCell">
    <xdr:from>
      <xdr:col>34</xdr:col>
      <xdr:colOff>222042</xdr:colOff>
      <xdr:row>17</xdr:row>
      <xdr:rowOff>192975</xdr:rowOff>
    </xdr:from>
    <xdr:to>
      <xdr:col>44</xdr:col>
      <xdr:colOff>677883</xdr:colOff>
      <xdr:row>20</xdr:row>
      <xdr:rowOff>122464</xdr:rowOff>
    </xdr:to>
    <xdr:sp macro="" textlink="">
      <xdr:nvSpPr>
        <xdr:cNvPr id="6" name="線吹き出し 2 (枠付き) 5">
          <a:extLst>
            <a:ext uri="{FF2B5EF4-FFF2-40B4-BE49-F238E27FC236}">
              <a16:creationId xmlns:a16="http://schemas.microsoft.com/office/drawing/2014/main" id="{60AB8F71-2935-4275-B0A9-54442E6E1E20}"/>
            </a:ext>
          </a:extLst>
        </xdr:cNvPr>
        <xdr:cNvSpPr/>
      </xdr:nvSpPr>
      <xdr:spPr>
        <a:xfrm>
          <a:off x="11045906" y="6029202"/>
          <a:ext cx="6621113" cy="1037853"/>
        </a:xfrm>
        <a:prstGeom prst="borderCallout2">
          <a:avLst>
            <a:gd name="adj1" fmla="val 52725"/>
            <a:gd name="adj2" fmla="val -311"/>
            <a:gd name="adj3" fmla="val 27664"/>
            <a:gd name="adj4" fmla="val -8719"/>
            <a:gd name="adj5" fmla="val 10386"/>
            <a:gd name="adj6" fmla="val -30467"/>
          </a:avLst>
        </a:prstGeom>
        <a:solidFill>
          <a:schemeClr val="bg1"/>
        </a:solidFill>
        <a:ln>
          <a:solidFill>
            <a:schemeClr val="accent6">
              <a:lumMod val="7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600" b="1">
              <a:solidFill>
                <a:srgbClr val="FF0000"/>
              </a:solidFill>
              <a:latin typeface="Meiryo UI" panose="020B0604030504040204" pitchFamily="50" charset="-128"/>
              <a:ea typeface="Meiryo UI" panose="020B0604030504040204" pitchFamily="50" charset="-128"/>
              <a:cs typeface="+mn-cs"/>
            </a:rPr>
            <a:t>※</a:t>
          </a:r>
          <a:r>
            <a:rPr kumimoji="1" lang="ja-JP" altLang="en-US" sz="1600" b="1">
              <a:solidFill>
                <a:srgbClr val="FF0000"/>
              </a:solidFill>
              <a:latin typeface="Meiryo UI" panose="020B0604030504040204" pitchFamily="50" charset="-128"/>
              <a:ea typeface="Meiryo UI" panose="020B0604030504040204" pitchFamily="50" charset="-128"/>
              <a:cs typeface="+mn-cs"/>
            </a:rPr>
            <a:t>年間</a:t>
          </a:r>
          <a:r>
            <a:rPr kumimoji="1" lang="en-US" altLang="ja-JP" sz="1600" b="1">
              <a:solidFill>
                <a:srgbClr val="FF0000"/>
              </a:solidFill>
              <a:latin typeface="Meiryo UI" panose="020B0604030504040204" pitchFamily="50" charset="-128"/>
              <a:ea typeface="Meiryo UI" panose="020B0604030504040204" pitchFamily="50" charset="-128"/>
              <a:cs typeface="+mn-cs"/>
            </a:rPr>
            <a:t>300</a:t>
          </a:r>
          <a:r>
            <a:rPr kumimoji="1" lang="ja-JP" altLang="en-US" sz="1600" b="1">
              <a:solidFill>
                <a:srgbClr val="FF0000"/>
              </a:solidFill>
              <a:latin typeface="Meiryo UI" panose="020B0604030504040204" pitchFamily="50" charset="-128"/>
              <a:ea typeface="Meiryo UI" panose="020B0604030504040204" pitchFamily="50" charset="-128"/>
              <a:cs typeface="+mn-cs"/>
            </a:rPr>
            <a:t>時間以上の研修をしてください。</a:t>
          </a:r>
          <a:endParaRPr kumimoji="1" lang="en-US" altLang="ja-JP" sz="1600" b="1">
            <a:solidFill>
              <a:srgbClr val="FF0000"/>
            </a:solidFill>
            <a:latin typeface="Meiryo UI" panose="020B0604030504040204" pitchFamily="50" charset="-128"/>
            <a:ea typeface="Meiryo UI" panose="020B0604030504040204"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400" b="0" u="none">
              <a:solidFill>
                <a:sysClr val="windowText" lastClr="000000"/>
              </a:solidFill>
              <a:latin typeface="Meiryo UI" panose="020B0604030504040204" pitchFamily="50" charset="-128"/>
              <a:ea typeface="Meiryo UI" panose="020B0604030504040204" pitchFamily="50" charset="-128"/>
              <a:cs typeface="+mn-cs"/>
            </a:rPr>
            <a:t>   300</a:t>
          </a:r>
          <a:r>
            <a:rPr kumimoji="1" lang="ja-JP" altLang="en-US" sz="1400" b="0" u="none">
              <a:solidFill>
                <a:sysClr val="windowText" lastClr="000000"/>
              </a:solidFill>
              <a:latin typeface="Meiryo UI" panose="020B0604030504040204" pitchFamily="50" charset="-128"/>
              <a:ea typeface="Meiryo UI" panose="020B0604030504040204" pitchFamily="50" charset="-128"/>
              <a:cs typeface="+mn-cs"/>
            </a:rPr>
            <a:t>時間に満たない場合は助成できません。</a:t>
          </a:r>
          <a:endParaRPr kumimoji="1" lang="en-US" altLang="ja-JP" sz="1400" b="0" u="none">
            <a:solidFill>
              <a:sysClr val="windowText" lastClr="000000"/>
            </a:solidFill>
            <a:latin typeface="Meiryo UI" panose="020B0604030504040204" pitchFamily="50" charset="-128"/>
            <a:ea typeface="Meiryo UI" panose="020B0604030504040204"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b="0" u="none">
              <a:solidFill>
                <a:sysClr val="windowText" lastClr="000000"/>
              </a:solidFill>
              <a:latin typeface="Meiryo UI" panose="020B0604030504040204" pitchFamily="50" charset="-128"/>
              <a:ea typeface="Meiryo UI" panose="020B0604030504040204" pitchFamily="50" charset="-128"/>
              <a:cs typeface="+mn-cs"/>
            </a:rPr>
            <a:t>　 計算式：各月の研修期間の合計</a:t>
          </a:r>
          <a:endParaRPr kumimoji="1" lang="en-US" altLang="ja-JP" sz="1400" b="0" u="none">
            <a:solidFill>
              <a:sysClr val="windowText" lastClr="000000"/>
            </a:solidFill>
            <a:latin typeface="Meiryo UI" panose="020B0604030504040204" pitchFamily="50" charset="-128"/>
            <a:ea typeface="Meiryo UI" panose="020B0604030504040204" pitchFamily="50" charset="-128"/>
            <a:cs typeface="+mn-cs"/>
          </a:endParaRPr>
        </a:p>
      </xdr:txBody>
    </xdr:sp>
    <xdr:clientData fPrintsWithSheet="0"/>
  </xdr:twoCellAnchor>
  <xdr:twoCellAnchor editAs="oneCell">
    <xdr:from>
      <xdr:col>34</xdr:col>
      <xdr:colOff>244928</xdr:colOff>
      <xdr:row>24</xdr:row>
      <xdr:rowOff>147410</xdr:rowOff>
    </xdr:from>
    <xdr:to>
      <xdr:col>45</xdr:col>
      <xdr:colOff>0</xdr:colOff>
      <xdr:row>26</xdr:row>
      <xdr:rowOff>340178</xdr:rowOff>
    </xdr:to>
    <xdr:sp macro="" textlink="">
      <xdr:nvSpPr>
        <xdr:cNvPr id="8" name="線吹き出し 2 (枠付き) 5">
          <a:extLst>
            <a:ext uri="{FF2B5EF4-FFF2-40B4-BE49-F238E27FC236}">
              <a16:creationId xmlns:a16="http://schemas.microsoft.com/office/drawing/2014/main" id="{0F308CA1-7809-4239-B9C2-CDCFE79FB6DF}"/>
            </a:ext>
          </a:extLst>
        </xdr:cNvPr>
        <xdr:cNvSpPr/>
      </xdr:nvSpPr>
      <xdr:spPr>
        <a:xfrm>
          <a:off x="11076214" y="8502196"/>
          <a:ext cx="6558643" cy="1213303"/>
        </a:xfrm>
        <a:prstGeom prst="borderCallout2">
          <a:avLst>
            <a:gd name="adj1" fmla="val 40889"/>
            <a:gd name="adj2" fmla="val -198"/>
            <a:gd name="adj3" fmla="val 13727"/>
            <a:gd name="adj4" fmla="val -10857"/>
            <a:gd name="adj5" fmla="val 304"/>
            <a:gd name="adj6" fmla="val -46076"/>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b="1" u="none">
              <a:solidFill>
                <a:srgbClr val="FF0000"/>
              </a:solidFill>
              <a:latin typeface="Meiryo UI" panose="020B0604030504040204" pitchFamily="50" charset="-128"/>
              <a:ea typeface="Meiryo UI" panose="020B0604030504040204" pitchFamily="50" charset="-128"/>
              <a:cs typeface="+mn-cs"/>
            </a:rPr>
            <a:t>手順④：各月の研修内容（研修指導者が法人等雇用就農者の仕事の中で農業技術を教えた内容）をおおよそ</a:t>
          </a:r>
          <a:r>
            <a:rPr kumimoji="1" lang="en-US" altLang="ja-JP" sz="1600" b="1" u="none">
              <a:solidFill>
                <a:srgbClr val="FF0000"/>
              </a:solidFill>
              <a:latin typeface="Meiryo UI" panose="020B0604030504040204" pitchFamily="50" charset="-128"/>
              <a:ea typeface="Meiryo UI" panose="020B0604030504040204" pitchFamily="50" charset="-128"/>
              <a:cs typeface="+mn-cs"/>
            </a:rPr>
            <a:t>30</a:t>
          </a:r>
          <a:r>
            <a:rPr kumimoji="1" lang="ja-JP" altLang="en-US" sz="1600" b="1" u="none">
              <a:solidFill>
                <a:srgbClr val="FF0000"/>
              </a:solidFill>
              <a:latin typeface="Meiryo UI" panose="020B0604030504040204" pitchFamily="50" charset="-128"/>
              <a:ea typeface="Meiryo UI" panose="020B0604030504040204" pitchFamily="50" charset="-128"/>
              <a:cs typeface="+mn-cs"/>
            </a:rPr>
            <a:t>文字以内で詳しく記入してください。</a:t>
          </a:r>
          <a:endParaRPr kumimoji="1" lang="en-US" altLang="ja-JP" sz="1600" b="1" u="none">
            <a:solidFill>
              <a:srgbClr val="FF0000"/>
            </a:solidFill>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a:t>
          </a:r>
          <a:r>
            <a:rPr kumimoji="1" lang="ja-JP" altLang="en-US" sz="14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作物の栽培管理技術または家畜の飼養技術に係る研修が必須となります。</a:t>
          </a:r>
          <a:endParaRPr kumimoji="0" lang="ja-JP" altLang="ja-JP" sz="28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ja-JP" altLang="en-US" sz="1600" b="1" u="none">
            <a:solidFill>
              <a:srgbClr val="FF0000"/>
            </a:solidFill>
            <a:latin typeface="Meiryo UI" panose="020B0604030504040204" pitchFamily="50" charset="-128"/>
            <a:ea typeface="Meiryo UI" panose="020B0604030504040204" pitchFamily="50" charset="-128"/>
            <a:cs typeface="+mn-cs"/>
          </a:endParaRPr>
        </a:p>
      </xdr:txBody>
    </xdr:sp>
    <xdr:clientData fPrintsWithSheet="0"/>
  </xdr:twoCellAnchor>
  <xdr:twoCellAnchor editAs="oneCell">
    <xdr:from>
      <xdr:col>34</xdr:col>
      <xdr:colOff>240392</xdr:colOff>
      <xdr:row>26</xdr:row>
      <xdr:rowOff>453573</xdr:rowOff>
    </xdr:from>
    <xdr:to>
      <xdr:col>44</xdr:col>
      <xdr:colOff>244929</xdr:colOff>
      <xdr:row>28</xdr:row>
      <xdr:rowOff>653145</xdr:rowOff>
    </xdr:to>
    <xdr:sp macro="" textlink="">
      <xdr:nvSpPr>
        <xdr:cNvPr id="12" name="線吹き出し 2 (枠付き) 5">
          <a:extLst>
            <a:ext uri="{FF2B5EF4-FFF2-40B4-BE49-F238E27FC236}">
              <a16:creationId xmlns:a16="http://schemas.microsoft.com/office/drawing/2014/main" id="{44178AAF-548D-4AFF-8481-0FCC8CB82CEC}"/>
            </a:ext>
          </a:extLst>
        </xdr:cNvPr>
        <xdr:cNvSpPr/>
      </xdr:nvSpPr>
      <xdr:spPr>
        <a:xfrm>
          <a:off x="11071678" y="9828894"/>
          <a:ext cx="6127751" cy="1247322"/>
        </a:xfrm>
        <a:prstGeom prst="borderCallout2">
          <a:avLst>
            <a:gd name="adj1" fmla="val 35807"/>
            <a:gd name="adj2" fmla="val 50"/>
            <a:gd name="adj3" fmla="val 36295"/>
            <a:gd name="adj4" fmla="val -3978"/>
            <a:gd name="adj5" fmla="val 36938"/>
            <a:gd name="adj6" fmla="val -5155"/>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b="1" u="none">
              <a:solidFill>
                <a:srgbClr val="FF0000"/>
              </a:solidFill>
              <a:latin typeface="Meiryo UI" panose="020B0604030504040204" pitchFamily="50" charset="-128"/>
              <a:ea typeface="Meiryo UI" panose="020B0604030504040204" pitchFamily="50" charset="-128"/>
              <a:cs typeface="+mn-cs"/>
            </a:rPr>
            <a:t>手順⑤：法人等雇用就農者、研修指導者の所感（上記の「研修内容」を通じて習得出来たことや課題、気づき等）をおおよそ</a:t>
          </a:r>
          <a:r>
            <a:rPr kumimoji="1" lang="en-US" altLang="ja-JP" sz="1600" b="1" u="none">
              <a:solidFill>
                <a:srgbClr val="FF0000"/>
              </a:solidFill>
              <a:latin typeface="Meiryo UI" panose="020B0604030504040204" pitchFamily="50" charset="-128"/>
              <a:ea typeface="Meiryo UI" panose="020B0604030504040204" pitchFamily="50" charset="-128"/>
              <a:cs typeface="+mn-cs"/>
            </a:rPr>
            <a:t>140</a:t>
          </a:r>
          <a:r>
            <a:rPr kumimoji="1" lang="ja-JP" altLang="en-US" sz="1600" b="1" u="none">
              <a:solidFill>
                <a:srgbClr val="FF0000"/>
              </a:solidFill>
              <a:latin typeface="Meiryo UI" panose="020B0604030504040204" pitchFamily="50" charset="-128"/>
              <a:ea typeface="Meiryo UI" panose="020B0604030504040204" pitchFamily="50" charset="-128"/>
              <a:cs typeface="+mn-cs"/>
            </a:rPr>
            <a:t>文字以内でそれぞれ詳しく記入してください。</a:t>
          </a:r>
        </a:p>
      </xdr:txBody>
    </xdr:sp>
    <xdr:clientData fPrintsWithSheet="0"/>
  </xdr:twoCellAnchor>
  <xdr:twoCellAnchor>
    <xdr:from>
      <xdr:col>33</xdr:col>
      <xdr:colOff>63500</xdr:colOff>
      <xdr:row>26</xdr:row>
      <xdr:rowOff>0</xdr:rowOff>
    </xdr:from>
    <xdr:to>
      <xdr:col>33</xdr:col>
      <xdr:colOff>308428</xdr:colOff>
      <xdr:row>28</xdr:row>
      <xdr:rowOff>748392</xdr:rowOff>
    </xdr:to>
    <xdr:sp macro="" textlink="">
      <xdr:nvSpPr>
        <xdr:cNvPr id="13" name="左大かっこ 12">
          <a:extLst>
            <a:ext uri="{FF2B5EF4-FFF2-40B4-BE49-F238E27FC236}">
              <a16:creationId xmlns:a16="http://schemas.microsoft.com/office/drawing/2014/main" id="{373DB4B5-86A9-4201-8DD3-CB58556F3D96}"/>
            </a:ext>
          </a:extLst>
        </xdr:cNvPr>
        <xdr:cNvSpPr/>
      </xdr:nvSpPr>
      <xdr:spPr>
        <a:xfrm flipH="1">
          <a:off x="10509250" y="8763000"/>
          <a:ext cx="244928" cy="1796142"/>
        </a:xfrm>
        <a:prstGeom prst="leftBracket">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34</xdr:col>
      <xdr:colOff>223958</xdr:colOff>
      <xdr:row>0</xdr:row>
      <xdr:rowOff>27213</xdr:rowOff>
    </xdr:from>
    <xdr:to>
      <xdr:col>44</xdr:col>
      <xdr:colOff>639536</xdr:colOff>
      <xdr:row>13</xdr:row>
      <xdr:rowOff>40820</xdr:rowOff>
    </xdr:to>
    <xdr:sp macro="" textlink="">
      <xdr:nvSpPr>
        <xdr:cNvPr id="11" name="線吹き出し 2 (枠付き) 5">
          <a:extLst>
            <a:ext uri="{FF2B5EF4-FFF2-40B4-BE49-F238E27FC236}">
              <a16:creationId xmlns:a16="http://schemas.microsoft.com/office/drawing/2014/main" id="{9BD4FF9E-7844-43AE-A571-DA07D09C546B}"/>
            </a:ext>
          </a:extLst>
        </xdr:cNvPr>
        <xdr:cNvSpPr/>
      </xdr:nvSpPr>
      <xdr:spPr>
        <a:xfrm>
          <a:off x="11055244" y="27213"/>
          <a:ext cx="6538792" cy="4204607"/>
        </a:xfrm>
        <a:prstGeom prst="borderCallout2">
          <a:avLst>
            <a:gd name="adj1" fmla="val 5749"/>
            <a:gd name="adj2" fmla="val 631"/>
            <a:gd name="adj3" fmla="val 5464"/>
            <a:gd name="adj4" fmla="val -39902"/>
            <a:gd name="adj5" fmla="val 5766"/>
            <a:gd name="adj6" fmla="val -79044"/>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手順①：賃金締日・支払い日を雇用契約のとおりに選択し、対象期間を確認してください。</a:t>
          </a:r>
          <a:endParaRPr kumimoji="1" lang="en-US" altLang="ja-JP"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選択すると、「対象期間」が自動表示されます。表示された日付でお間違いないかご確認をお願いします。もし「対象期間」が間違っている場合は、正しい日付に手動で修正してください。</a:t>
          </a:r>
          <a:endPar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対象期間・各月就業時間の入力ルール</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対象期間：各月の支払給与の算定期間を入力する欄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各月就業時間：対象期間の就業時間数を入力する欄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例１）毎月</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20</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日締・当月末払い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　</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4</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月支払給与の算定期間が</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3/21</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4/20</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4</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月対象期間：</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3/21</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4/20</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、と入力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4</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月就業時間：</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3/21</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4/20</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の就業時間数を入力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例２）毎月末日締・翌月</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20</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日払い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 </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4</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月支払給与の算定期間が</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3/1</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3/31</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4</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月対象期間：</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3/1</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3/31</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、と入力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4</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月就業時間：</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3/1</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3/31</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の就業時間数を入力</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clientData fPrintsWithSheet="0"/>
  </xdr:twoCellAnchor>
  <xdr:twoCellAnchor>
    <xdr:from>
      <xdr:col>15</xdr:col>
      <xdr:colOff>340178</xdr:colOff>
      <xdr:row>1</xdr:row>
      <xdr:rowOff>163286</xdr:rowOff>
    </xdr:from>
    <xdr:to>
      <xdr:col>34</xdr:col>
      <xdr:colOff>217714</xdr:colOff>
      <xdr:row>8</xdr:row>
      <xdr:rowOff>176893</xdr:rowOff>
    </xdr:to>
    <xdr:cxnSp macro="">
      <xdr:nvCxnSpPr>
        <xdr:cNvPr id="14" name="直線コネクタ 13">
          <a:extLst>
            <a:ext uri="{FF2B5EF4-FFF2-40B4-BE49-F238E27FC236}">
              <a16:creationId xmlns:a16="http://schemas.microsoft.com/office/drawing/2014/main" id="{44DB7A2C-CF63-7BED-82B5-F81B042C9051}"/>
            </a:ext>
          </a:extLst>
        </xdr:cNvPr>
        <xdr:cNvCxnSpPr/>
      </xdr:nvCxnSpPr>
      <xdr:spPr>
        <a:xfrm flipH="1">
          <a:off x="4898571" y="625929"/>
          <a:ext cx="6150429" cy="1945821"/>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0</xdr:col>
      <xdr:colOff>82259</xdr:colOff>
      <xdr:row>50</xdr:row>
      <xdr:rowOff>69272</xdr:rowOff>
    </xdr:from>
    <xdr:to>
      <xdr:col>32</xdr:col>
      <xdr:colOff>174626</xdr:colOff>
      <xdr:row>59</xdr:row>
      <xdr:rowOff>206375</xdr:rowOff>
    </xdr:to>
    <xdr:grpSp>
      <xdr:nvGrpSpPr>
        <xdr:cNvPr id="2" name="グループ化 1">
          <a:extLst>
            <a:ext uri="{FF2B5EF4-FFF2-40B4-BE49-F238E27FC236}">
              <a16:creationId xmlns:a16="http://schemas.microsoft.com/office/drawing/2014/main" id="{681F26E4-0289-37CA-E674-D047B5815DF7}"/>
            </a:ext>
          </a:extLst>
        </xdr:cNvPr>
        <xdr:cNvGrpSpPr/>
      </xdr:nvGrpSpPr>
      <xdr:grpSpPr>
        <a:xfrm>
          <a:off x="82259" y="15998701"/>
          <a:ext cx="10179796" cy="2259817"/>
          <a:chOff x="82259" y="16198272"/>
          <a:chExt cx="10172992" cy="2280228"/>
        </a:xfrm>
      </xdr:grpSpPr>
      <xdr:sp macro="" textlink="">
        <xdr:nvSpPr>
          <xdr:cNvPr id="27" name="テキスト ボックス 26">
            <a:extLst>
              <a:ext uri="{FF2B5EF4-FFF2-40B4-BE49-F238E27FC236}">
                <a16:creationId xmlns:a16="http://schemas.microsoft.com/office/drawing/2014/main" id="{2FD3C13D-FA43-F8EC-7A15-71AC1959C9C8}"/>
              </a:ext>
            </a:extLst>
          </xdr:cNvPr>
          <xdr:cNvSpPr txBox="1"/>
        </xdr:nvSpPr>
        <xdr:spPr>
          <a:xfrm>
            <a:off x="82259" y="16946053"/>
            <a:ext cx="10172992" cy="1532447"/>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tIns="72000" rIns="180000" bIns="72000" rtlCol="0" anchor="ctr"/>
          <a:lstStyle/>
          <a:p>
            <a:pPr algn="l"/>
            <a:r>
              <a:rPr kumimoji="1" lang="ja-JP" altLang="en-US" sz="2000">
                <a:solidFill>
                  <a:srgbClr val="FF0000"/>
                </a:solidFill>
                <a:latin typeface="Meiryo UI" panose="020B0604030504040204" pitchFamily="50" charset="-128"/>
                <a:ea typeface="Meiryo UI" panose="020B0604030504040204" pitchFamily="50" charset="-128"/>
              </a:rPr>
              <a:t>　助成金交付申請書には、以下の期間の賃金台帳と雇用就農者及び研修指導者の出勤簿</a:t>
            </a:r>
            <a:r>
              <a:rPr kumimoji="1" lang="en-US" altLang="ja-JP" sz="2000" baseline="30000">
                <a:solidFill>
                  <a:srgbClr val="FF0000"/>
                </a:solidFill>
                <a:latin typeface="Meiryo UI" panose="020B0604030504040204" pitchFamily="50" charset="-128"/>
                <a:ea typeface="Meiryo UI" panose="020B0604030504040204" pitchFamily="50" charset="-128"/>
              </a:rPr>
              <a:t>(※)</a:t>
            </a:r>
            <a:endParaRPr kumimoji="1" lang="en-US" altLang="ja-JP" sz="2800" baseline="30000">
              <a:solidFill>
                <a:srgbClr val="FF0000"/>
              </a:solidFill>
              <a:latin typeface="Meiryo UI" panose="020B0604030504040204" pitchFamily="50" charset="-128"/>
              <a:ea typeface="Meiryo UI" panose="020B0604030504040204" pitchFamily="50" charset="-128"/>
            </a:endParaRPr>
          </a:p>
          <a:p>
            <a:pPr algn="l"/>
            <a:r>
              <a:rPr kumimoji="1" lang="ja-JP" altLang="en-US" sz="2000">
                <a:solidFill>
                  <a:srgbClr val="FF0000"/>
                </a:solidFill>
                <a:latin typeface="Meiryo UI" panose="020B0604030504040204" pitchFamily="50" charset="-128"/>
                <a:ea typeface="Meiryo UI" panose="020B0604030504040204" pitchFamily="50" charset="-128"/>
              </a:rPr>
              <a:t>の添付が必要です。</a:t>
            </a:r>
          </a:p>
          <a:p>
            <a:pPr algn="l"/>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：研修指導者の出勤簿は、法人の場合、代表者または役員は添付不要。個人の場合、代表者または代表者の親族は添付不要。</a:t>
            </a:r>
          </a:p>
        </xdr:txBody>
      </xdr:sp>
      <xdr:sp macro="" textlink="">
        <xdr:nvSpPr>
          <xdr:cNvPr id="28" name="テキスト ボックス 27">
            <a:extLst>
              <a:ext uri="{FF2B5EF4-FFF2-40B4-BE49-F238E27FC236}">
                <a16:creationId xmlns:a16="http://schemas.microsoft.com/office/drawing/2014/main" id="{6273FE8E-3D6D-8654-B6DD-2A654066F037}"/>
              </a:ext>
            </a:extLst>
          </xdr:cNvPr>
          <xdr:cNvSpPr txBox="1"/>
        </xdr:nvSpPr>
        <xdr:spPr>
          <a:xfrm>
            <a:off x="95250" y="16198272"/>
            <a:ext cx="5054851" cy="709063"/>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200" b="1">
                <a:solidFill>
                  <a:srgbClr val="FF0000"/>
                </a:solidFill>
                <a:latin typeface="Meiryo UI" panose="020B0604030504040204" pitchFamily="50" charset="-128"/>
                <a:ea typeface="Meiryo UI" panose="020B0604030504040204" pitchFamily="50" charset="-128"/>
              </a:rPr>
              <a:t>添付書類に関する留意事項</a:t>
            </a:r>
          </a:p>
        </xdr:txBody>
      </xdr:sp>
    </xdr:grpSp>
    <xdr:clientData/>
  </xdr:twoCellAnchor>
  <xdr:twoCellAnchor>
    <xdr:from>
      <xdr:col>33</xdr:col>
      <xdr:colOff>54428</xdr:colOff>
      <xdr:row>60</xdr:row>
      <xdr:rowOff>27214</xdr:rowOff>
    </xdr:from>
    <xdr:to>
      <xdr:col>33</xdr:col>
      <xdr:colOff>317500</xdr:colOff>
      <xdr:row>62</xdr:row>
      <xdr:rowOff>0</xdr:rowOff>
    </xdr:to>
    <xdr:sp macro="" textlink="">
      <xdr:nvSpPr>
        <xdr:cNvPr id="29" name="左大かっこ 28">
          <a:extLst>
            <a:ext uri="{FF2B5EF4-FFF2-40B4-BE49-F238E27FC236}">
              <a16:creationId xmlns:a16="http://schemas.microsoft.com/office/drawing/2014/main" id="{71A42CAB-F905-4691-97D7-26616E0CE857}"/>
            </a:ext>
          </a:extLst>
        </xdr:cNvPr>
        <xdr:cNvSpPr/>
      </xdr:nvSpPr>
      <xdr:spPr>
        <a:xfrm flipH="1">
          <a:off x="10512878" y="18324739"/>
          <a:ext cx="263072" cy="728436"/>
        </a:xfrm>
        <a:prstGeom prst="leftBracket">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fPrintsWithSheet="0"/>
  </xdr:twoCellAnchor>
  <xdr:oneCellAnchor>
    <xdr:from>
      <xdr:col>35</xdr:col>
      <xdr:colOff>36570</xdr:colOff>
      <xdr:row>59</xdr:row>
      <xdr:rowOff>231179</xdr:rowOff>
    </xdr:from>
    <xdr:ext cx="6000749" cy="773057"/>
    <xdr:sp macro="" textlink="">
      <xdr:nvSpPr>
        <xdr:cNvPr id="30" name="線吹き出し 2 (枠付き) 5">
          <a:extLst>
            <a:ext uri="{FF2B5EF4-FFF2-40B4-BE49-F238E27FC236}">
              <a16:creationId xmlns:a16="http://schemas.microsoft.com/office/drawing/2014/main" id="{664F9B71-7187-46A4-A9F4-E173FBFB7B80}"/>
            </a:ext>
          </a:extLst>
        </xdr:cNvPr>
        <xdr:cNvSpPr/>
      </xdr:nvSpPr>
      <xdr:spPr>
        <a:xfrm>
          <a:off x="11218920" y="18290579"/>
          <a:ext cx="6000749" cy="773057"/>
        </a:xfrm>
        <a:prstGeom prst="borderCallout2">
          <a:avLst>
            <a:gd name="adj1" fmla="val 56614"/>
            <a:gd name="adj2" fmla="val -67"/>
            <a:gd name="adj3" fmla="val 55803"/>
            <a:gd name="adj4" fmla="val -866"/>
            <a:gd name="adj5" fmla="val 56416"/>
            <a:gd name="adj6" fmla="val -7875"/>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t">
          <a:noAutofit/>
        </a:bodyPr>
        <a:lstStyle/>
        <a:p>
          <a:pPr marL="0" marR="0" lvl="0" indent="0" algn="l" defTabSz="914400" eaLnBrk="1" fontAlgn="auto" latinLnBrk="0" hangingPunct="1">
            <a:lnSpc>
              <a:spcPts val="26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手順⑧：賃金台帳と出勤簿の提出期間を確認し、添付してください。</a:t>
          </a:r>
          <a:endParaRPr kumimoji="1" lang="en-US" altLang="ja-JP"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4</xdr:col>
      <xdr:colOff>77219</xdr:colOff>
      <xdr:row>9</xdr:row>
      <xdr:rowOff>264036</xdr:rowOff>
    </xdr:from>
    <xdr:to>
      <xdr:col>8</xdr:col>
      <xdr:colOff>777586</xdr:colOff>
      <xdr:row>9</xdr:row>
      <xdr:rowOff>359020</xdr:rowOff>
    </xdr:to>
    <xdr:sp macro="" textlink="">
      <xdr:nvSpPr>
        <xdr:cNvPr id="2" name="矢印: 右 1">
          <a:extLst>
            <a:ext uri="{FF2B5EF4-FFF2-40B4-BE49-F238E27FC236}">
              <a16:creationId xmlns:a16="http://schemas.microsoft.com/office/drawing/2014/main" id="{709B4FD0-F452-4978-9B22-968CB95ED903}"/>
            </a:ext>
          </a:extLst>
        </xdr:cNvPr>
        <xdr:cNvSpPr/>
      </xdr:nvSpPr>
      <xdr:spPr>
        <a:xfrm flipV="1">
          <a:off x="4639694" y="3435861"/>
          <a:ext cx="4148417" cy="94984"/>
        </a:xfrm>
        <a:prstGeom prst="rightArrow">
          <a:avLst/>
        </a:prstGeom>
        <a:solidFill>
          <a:srgbClr val="E7E6E6">
            <a:alpha val="50196"/>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83081</xdr:colOff>
      <xdr:row>8</xdr:row>
      <xdr:rowOff>269897</xdr:rowOff>
    </xdr:from>
    <xdr:to>
      <xdr:col>8</xdr:col>
      <xdr:colOff>783448</xdr:colOff>
      <xdr:row>8</xdr:row>
      <xdr:rowOff>364881</xdr:rowOff>
    </xdr:to>
    <xdr:sp macro="" textlink="">
      <xdr:nvSpPr>
        <xdr:cNvPr id="3" name="矢印: 右 2">
          <a:extLst>
            <a:ext uri="{FF2B5EF4-FFF2-40B4-BE49-F238E27FC236}">
              <a16:creationId xmlns:a16="http://schemas.microsoft.com/office/drawing/2014/main" id="{BFF02A33-3026-4580-8D1D-AAEB3217FC08}"/>
            </a:ext>
          </a:extLst>
        </xdr:cNvPr>
        <xdr:cNvSpPr/>
      </xdr:nvSpPr>
      <xdr:spPr>
        <a:xfrm flipV="1">
          <a:off x="4645556" y="3060722"/>
          <a:ext cx="4148417" cy="94984"/>
        </a:xfrm>
        <a:prstGeom prst="rightArrow">
          <a:avLst/>
        </a:prstGeom>
        <a:solidFill>
          <a:srgbClr val="E7E6E6">
            <a:alpha val="50196"/>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84058</xdr:colOff>
      <xdr:row>7</xdr:row>
      <xdr:rowOff>261104</xdr:rowOff>
    </xdr:from>
    <xdr:to>
      <xdr:col>8</xdr:col>
      <xdr:colOff>784425</xdr:colOff>
      <xdr:row>7</xdr:row>
      <xdr:rowOff>356088</xdr:rowOff>
    </xdr:to>
    <xdr:sp macro="" textlink="">
      <xdr:nvSpPr>
        <xdr:cNvPr id="4" name="矢印: 右 3">
          <a:extLst>
            <a:ext uri="{FF2B5EF4-FFF2-40B4-BE49-F238E27FC236}">
              <a16:creationId xmlns:a16="http://schemas.microsoft.com/office/drawing/2014/main" id="{C9D5BB08-3C6F-4CD2-88EF-2E03E0075F4B}"/>
            </a:ext>
          </a:extLst>
        </xdr:cNvPr>
        <xdr:cNvSpPr/>
      </xdr:nvSpPr>
      <xdr:spPr>
        <a:xfrm flipV="1">
          <a:off x="4646533" y="2670929"/>
          <a:ext cx="4148417" cy="94984"/>
        </a:xfrm>
        <a:prstGeom prst="rightArrow">
          <a:avLst/>
        </a:prstGeom>
        <a:solidFill>
          <a:srgbClr val="E7E6E6">
            <a:alpha val="50196"/>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73269</xdr:colOff>
      <xdr:row>6</xdr:row>
      <xdr:rowOff>249115</xdr:rowOff>
    </xdr:from>
    <xdr:to>
      <xdr:col>8</xdr:col>
      <xdr:colOff>773636</xdr:colOff>
      <xdr:row>6</xdr:row>
      <xdr:rowOff>344099</xdr:rowOff>
    </xdr:to>
    <xdr:sp macro="" textlink="">
      <xdr:nvSpPr>
        <xdr:cNvPr id="5" name="矢印: 右 4">
          <a:extLst>
            <a:ext uri="{FF2B5EF4-FFF2-40B4-BE49-F238E27FC236}">
              <a16:creationId xmlns:a16="http://schemas.microsoft.com/office/drawing/2014/main" id="{ED400BF3-C245-4922-B0AD-5354C2831D59}"/>
            </a:ext>
          </a:extLst>
        </xdr:cNvPr>
        <xdr:cNvSpPr/>
      </xdr:nvSpPr>
      <xdr:spPr>
        <a:xfrm flipV="1">
          <a:off x="4635744" y="2277940"/>
          <a:ext cx="4148417" cy="94984"/>
        </a:xfrm>
        <a:prstGeom prst="rightArrow">
          <a:avLst/>
        </a:prstGeom>
        <a:solidFill>
          <a:srgbClr val="E7E6E6">
            <a:alpha val="50196"/>
          </a:srgbClr>
        </a:solidFill>
        <a:ln>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228599</xdr:colOff>
      <xdr:row>20</xdr:row>
      <xdr:rowOff>260443</xdr:rowOff>
    </xdr:from>
    <xdr:to>
      <xdr:col>3</xdr:col>
      <xdr:colOff>552449</xdr:colOff>
      <xdr:row>38</xdr:row>
      <xdr:rowOff>50799</xdr:rowOff>
    </xdr:to>
    <xdr:sp macro="" textlink="">
      <xdr:nvSpPr>
        <xdr:cNvPr id="6" name="正方形/長方形 5">
          <a:extLst>
            <a:ext uri="{FF2B5EF4-FFF2-40B4-BE49-F238E27FC236}">
              <a16:creationId xmlns:a16="http://schemas.microsoft.com/office/drawing/2014/main" id="{1280A7E5-C731-4ACE-B278-D16ED31D827E}"/>
            </a:ext>
          </a:extLst>
        </xdr:cNvPr>
        <xdr:cNvSpPr/>
      </xdr:nvSpPr>
      <xdr:spPr>
        <a:xfrm>
          <a:off x="228599" y="7137493"/>
          <a:ext cx="3886200" cy="4476656"/>
        </a:xfrm>
        <a:prstGeom prst="rect">
          <a:avLst/>
        </a:prstGeom>
        <a:noFill/>
        <a:ln w="38100">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866268</xdr:colOff>
      <xdr:row>20</xdr:row>
      <xdr:rowOff>266701</xdr:rowOff>
    </xdr:from>
    <xdr:to>
      <xdr:col>9</xdr:col>
      <xdr:colOff>409575</xdr:colOff>
      <xdr:row>38</xdr:row>
      <xdr:rowOff>66675</xdr:rowOff>
    </xdr:to>
    <xdr:sp macro="" textlink="">
      <xdr:nvSpPr>
        <xdr:cNvPr id="7" name="正方形/長方形 6">
          <a:extLst>
            <a:ext uri="{FF2B5EF4-FFF2-40B4-BE49-F238E27FC236}">
              <a16:creationId xmlns:a16="http://schemas.microsoft.com/office/drawing/2014/main" id="{50F1EEA7-BBED-479D-A160-368E957BFE8F}"/>
            </a:ext>
          </a:extLst>
        </xdr:cNvPr>
        <xdr:cNvSpPr/>
      </xdr:nvSpPr>
      <xdr:spPr>
        <a:xfrm>
          <a:off x="4428618" y="7143751"/>
          <a:ext cx="5010657" cy="4486274"/>
        </a:xfrm>
        <a:prstGeom prst="rect">
          <a:avLst/>
        </a:prstGeom>
        <a:noFill/>
        <a:ln w="38100" cmpd="db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0</xdr:colOff>
      <xdr:row>17</xdr:row>
      <xdr:rowOff>1</xdr:rowOff>
    </xdr:from>
    <xdr:to>
      <xdr:col>17</xdr:col>
      <xdr:colOff>31750</xdr:colOff>
      <xdr:row>39</xdr:row>
      <xdr:rowOff>142876</xdr:rowOff>
    </xdr:to>
    <xdr:pic>
      <xdr:nvPicPr>
        <xdr:cNvPr id="11" name="図 10">
          <a:extLst>
            <a:ext uri="{FF2B5EF4-FFF2-40B4-BE49-F238E27FC236}">
              <a16:creationId xmlns:a16="http://schemas.microsoft.com/office/drawing/2014/main" id="{7D53D160-8491-0AEE-5F63-477F0EF961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59501"/>
          <a:ext cx="15478125" cy="574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454041</xdr:colOff>
      <xdr:row>16</xdr:row>
      <xdr:rowOff>157945</xdr:rowOff>
    </xdr:from>
    <xdr:to>
      <xdr:col>14</xdr:col>
      <xdr:colOff>341953</xdr:colOff>
      <xdr:row>20</xdr:row>
      <xdr:rowOff>41229</xdr:rowOff>
    </xdr:to>
    <xdr:sp macro="" textlink="">
      <xdr:nvSpPr>
        <xdr:cNvPr id="8" name="矢印: 右 7">
          <a:extLst>
            <a:ext uri="{FF2B5EF4-FFF2-40B4-BE49-F238E27FC236}">
              <a16:creationId xmlns:a16="http://schemas.microsoft.com/office/drawing/2014/main" id="{21BE4561-8CAF-4E4B-883D-F20331A8B411}"/>
            </a:ext>
          </a:extLst>
        </xdr:cNvPr>
        <xdr:cNvSpPr/>
      </xdr:nvSpPr>
      <xdr:spPr>
        <a:xfrm rot="9097508">
          <a:off x="8464566" y="5939620"/>
          <a:ext cx="5117137" cy="978659"/>
        </a:xfrm>
        <a:prstGeom prst="rightArrow">
          <a:avLst>
            <a:gd name="adj1" fmla="val 45693"/>
            <a:gd name="adj2" fmla="val 50000"/>
          </a:avLst>
        </a:prstGeom>
        <a:solidFill>
          <a:srgbClr val="E7E6E6">
            <a:alpha val="50196"/>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469636</xdr:colOff>
      <xdr:row>13</xdr:row>
      <xdr:rowOff>268924</xdr:rowOff>
    </xdr:from>
    <xdr:to>
      <xdr:col>14</xdr:col>
      <xdr:colOff>704651</xdr:colOff>
      <xdr:row>16</xdr:row>
      <xdr:rowOff>87133</xdr:rowOff>
    </xdr:to>
    <xdr:sp macro="" textlink="">
      <xdr:nvSpPr>
        <xdr:cNvPr id="9" name="矢印: 右 8">
          <a:extLst>
            <a:ext uri="{FF2B5EF4-FFF2-40B4-BE49-F238E27FC236}">
              <a16:creationId xmlns:a16="http://schemas.microsoft.com/office/drawing/2014/main" id="{7114D710-A4A0-4782-B8A6-6CD5A105A255}"/>
            </a:ext>
          </a:extLst>
        </xdr:cNvPr>
        <xdr:cNvSpPr/>
      </xdr:nvSpPr>
      <xdr:spPr>
        <a:xfrm rot="9384550">
          <a:off x="3031861" y="4907599"/>
          <a:ext cx="10912540" cy="961209"/>
        </a:xfrm>
        <a:prstGeom prst="rightArrow">
          <a:avLst>
            <a:gd name="adj1" fmla="val 45693"/>
            <a:gd name="adj2" fmla="val 52099"/>
          </a:avLst>
        </a:prstGeom>
        <a:solidFill>
          <a:srgbClr val="E7E6E6">
            <a:alpha val="50196"/>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solidFill>
        <a:ln>
          <a:solidFill>
            <a:schemeClr val="tx1"/>
          </a:solidFill>
        </a:ln>
      </a:spPr>
      <a:bodyPr vertOverflow="clip" rtlCol="0" anchor="t"/>
      <a:lstStyle>
        <a:defPPr>
          <a:defRPr kumimoji="1" sz="1100">
            <a:solidFill>
              <a:sysClr val="windowText" lastClr="000000"/>
            </a:solidFill>
            <a:latin typeface="+mn-lt"/>
            <a:ea typeface="+mn-ea"/>
            <a:cs typeface="+mn-cs"/>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8B0FF-3929-4AA5-9F3D-B888A15B2248}">
  <sheetPr>
    <tabColor rgb="FFE1E1FF"/>
    <pageSetUpPr fitToPage="1"/>
  </sheetPr>
  <dimension ref="A1:AT48"/>
  <sheetViews>
    <sheetView showGridLines="0" tabSelected="1" view="pageBreakPreview" zoomScale="70" zoomScaleNormal="70" zoomScaleSheetLayoutView="70" workbookViewId="0">
      <selection activeCell="M3" sqref="M3"/>
    </sheetView>
  </sheetViews>
  <sheetFormatPr baseColWidth="10" defaultColWidth="17.1640625" defaultRowHeight="14"/>
  <cols>
    <col min="1" max="1" width="3.6640625" customWidth="1"/>
    <col min="2" max="2" width="4.5" style="88" customWidth="1"/>
    <col min="3" max="3" width="7.33203125" customWidth="1"/>
    <col min="4" max="4" width="7.1640625" customWidth="1"/>
    <col min="5" max="5" width="15.5" customWidth="1"/>
    <col min="6" max="6" width="4.1640625" customWidth="1"/>
    <col min="7" max="7" width="6.1640625" customWidth="1"/>
    <col min="8" max="8" width="11.6640625" customWidth="1"/>
    <col min="9" max="9" width="7.83203125" customWidth="1"/>
    <col min="10" max="10" width="7.33203125" customWidth="1"/>
    <col min="11" max="12" width="3.6640625" customWidth="1"/>
    <col min="13" max="13" width="5.1640625" customWidth="1"/>
    <col min="14" max="16" width="3.6640625" customWidth="1"/>
    <col min="17" max="17" width="10.6640625" hidden="1" customWidth="1"/>
    <col min="18" max="22" width="10.6640625" customWidth="1"/>
    <col min="23" max="23" width="12.1640625" customWidth="1"/>
    <col min="25" max="25" width="7.5" bestFit="1" customWidth="1"/>
    <col min="28" max="30" width="17.1640625" hidden="1" customWidth="1"/>
    <col min="31" max="32" width="7.33203125" hidden="1" customWidth="1"/>
    <col min="33" max="33" width="11.6640625" hidden="1" customWidth="1"/>
    <col min="34" max="34" width="12.1640625" hidden="1" customWidth="1"/>
    <col min="35" max="35" width="7.33203125" hidden="1" customWidth="1"/>
    <col min="36" max="40" width="17.1640625" customWidth="1"/>
  </cols>
  <sheetData>
    <row r="1" spans="1:46" ht="14.25" customHeight="1" thickTop="1" thickBot="1">
      <c r="B1" s="333"/>
      <c r="C1" s="333"/>
      <c r="D1" s="333"/>
      <c r="E1" s="28"/>
      <c r="S1" s="29"/>
      <c r="AB1" s="178" t="s">
        <v>119</v>
      </c>
      <c r="AC1" s="179"/>
      <c r="AD1" s="179"/>
      <c r="AE1" s="179"/>
      <c r="AF1" s="179"/>
      <c r="AG1" s="179"/>
      <c r="AH1" s="180"/>
      <c r="AI1" s="181"/>
      <c r="AT1" s="29"/>
    </row>
    <row r="2" spans="1:46" ht="47.25" customHeight="1" thickTop="1" thickBot="1">
      <c r="B2" s="109"/>
      <c r="C2" s="109"/>
      <c r="D2" s="109"/>
      <c r="E2" s="30"/>
      <c r="M2" s="114"/>
      <c r="N2" s="114"/>
      <c r="O2" s="114"/>
      <c r="S2" s="29"/>
      <c r="AF2" s="334" t="s">
        <v>141</v>
      </c>
      <c r="AG2" s="335"/>
      <c r="AH2" s="336"/>
      <c r="AI2" s="31" t="s">
        <v>140</v>
      </c>
      <c r="AT2" s="29"/>
    </row>
    <row r="3" spans="1:46" ht="31.5" customHeight="1" thickTop="1">
      <c r="A3" s="32" t="s">
        <v>0</v>
      </c>
      <c r="B3" s="4"/>
      <c r="C3" s="32"/>
      <c r="D3" s="4"/>
      <c r="E3" s="4"/>
      <c r="F3" s="4"/>
      <c r="G3" s="4"/>
      <c r="H3" s="4"/>
      <c r="J3" s="4"/>
      <c r="K3" s="4"/>
      <c r="L3" s="33" t="str">
        <f>AF2</f>
        <v>〈令和４年度第１回〉</v>
      </c>
      <c r="M3" s="147"/>
      <c r="N3" t="s">
        <v>1</v>
      </c>
      <c r="Q3" s="34" t="b">
        <v>0</v>
      </c>
      <c r="R3" s="35"/>
      <c r="AE3" s="36"/>
      <c r="AG3" s="37"/>
      <c r="AH3" s="38"/>
    </row>
    <row r="4" spans="1:46" ht="29.25" customHeight="1">
      <c r="A4" s="4"/>
      <c r="B4" s="39"/>
      <c r="D4" s="40"/>
      <c r="E4" s="40"/>
      <c r="F4" s="40"/>
      <c r="G4" s="40"/>
      <c r="H4" s="4"/>
      <c r="I4" s="41" t="s">
        <v>2</v>
      </c>
      <c r="J4" s="113"/>
      <c r="K4" s="42" t="s">
        <v>3</v>
      </c>
      <c r="L4" s="43"/>
      <c r="M4" s="43"/>
      <c r="N4" s="43"/>
      <c r="O4" s="4"/>
      <c r="P4" s="40"/>
      <c r="AE4" s="36"/>
      <c r="AF4" s="44"/>
      <c r="AG4" s="45" t="s">
        <v>4</v>
      </c>
      <c r="AH4" s="46" t="str">
        <f>DBCS(CONCATENATE("〈令和",LEFT(AI2,LEN(AI2)-2),"年度第",RIGHT(AI2,1),"回〉"))</f>
        <v>〈令和４年度第１回〉</v>
      </c>
      <c r="AI4" s="47"/>
    </row>
    <row r="5" spans="1:46" ht="21.75" customHeight="1">
      <c r="A5" s="4"/>
      <c r="B5" s="48"/>
      <c r="C5" s="49"/>
      <c r="D5" s="4"/>
      <c r="E5" s="4"/>
      <c r="F5" s="4"/>
      <c r="G5" s="4"/>
      <c r="H5" s="4"/>
      <c r="I5" s="4"/>
      <c r="J5" s="4"/>
      <c r="K5" s="4"/>
      <c r="L5" s="4"/>
      <c r="M5" s="4"/>
      <c r="N5" s="4"/>
      <c r="O5" s="4"/>
      <c r="P5" s="4"/>
      <c r="AE5" s="36"/>
      <c r="AF5" s="50"/>
      <c r="AG5" s="51" t="s">
        <v>5</v>
      </c>
      <c r="AH5" s="52" t="str">
        <f>CONCATENATE(LEFT(AH4,LEN(AH4)-1)," 新法人設立支援タイプ〉")</f>
        <v>〈令和４年度第１回 新法人設立支援タイプ〉</v>
      </c>
      <c r="AI5" s="53"/>
    </row>
    <row r="6" spans="1:46" ht="24.75" customHeight="1">
      <c r="A6" s="4"/>
      <c r="B6" s="39"/>
      <c r="C6" s="4"/>
      <c r="D6" s="4"/>
      <c r="E6" s="4"/>
      <c r="F6" s="4"/>
      <c r="G6" s="4"/>
      <c r="H6" s="4"/>
      <c r="I6" s="4"/>
      <c r="J6" s="337"/>
      <c r="K6" s="337"/>
      <c r="L6" s="56" t="s">
        <v>6</v>
      </c>
      <c r="M6" s="145"/>
      <c r="N6" s="56" t="s">
        <v>7</v>
      </c>
      <c r="O6" s="145"/>
      <c r="P6" s="56" t="s">
        <v>8</v>
      </c>
      <c r="AF6" s="338"/>
      <c r="AG6" s="338"/>
      <c r="AH6" s="338"/>
      <c r="AI6" s="338"/>
      <c r="AJ6" s="338"/>
      <c r="AK6" s="55"/>
    </row>
    <row r="7" spans="1:46" ht="21" customHeight="1" thickBot="1">
      <c r="A7" s="4"/>
      <c r="B7" s="32" t="s">
        <v>9</v>
      </c>
      <c r="C7" s="58"/>
      <c r="D7" s="4"/>
      <c r="E7" s="4"/>
      <c r="F7" s="4"/>
      <c r="G7" s="4"/>
      <c r="H7" s="4"/>
      <c r="I7" s="4"/>
      <c r="J7" s="4"/>
      <c r="K7" s="4"/>
      <c r="L7" s="4"/>
      <c r="M7" s="4"/>
      <c r="N7" s="4"/>
      <c r="O7" s="4"/>
      <c r="P7" s="4"/>
      <c r="AF7" s="338"/>
      <c r="AG7" s="338"/>
      <c r="AH7" s="338"/>
      <c r="AI7" s="338"/>
      <c r="AJ7" s="338"/>
      <c r="AK7" s="57"/>
    </row>
    <row r="8" spans="1:46" ht="21" customHeight="1" thickBot="1">
      <c r="A8" s="4"/>
      <c r="B8" s="32"/>
      <c r="C8" s="58"/>
      <c r="D8" s="4"/>
      <c r="E8" s="4"/>
      <c r="F8" s="4"/>
      <c r="G8" s="4"/>
      <c r="H8" s="4"/>
      <c r="I8" s="4"/>
      <c r="J8" s="4"/>
      <c r="K8" s="4"/>
      <c r="L8" s="4"/>
      <c r="M8" s="4"/>
      <c r="N8" s="4"/>
      <c r="O8" s="4"/>
      <c r="P8" s="4"/>
      <c r="X8" s="59" t="s">
        <v>10</v>
      </c>
      <c r="Y8" s="60" t="s">
        <v>11</v>
      </c>
      <c r="Z8" s="60" t="s">
        <v>12</v>
      </c>
      <c r="AA8" s="97" t="s">
        <v>13</v>
      </c>
      <c r="AF8" s="338"/>
      <c r="AG8" s="338"/>
      <c r="AH8" s="338"/>
      <c r="AI8" s="338"/>
      <c r="AJ8" s="338"/>
      <c r="AK8" s="57"/>
    </row>
    <row r="9" spans="1:46" ht="18">
      <c r="A9" s="4"/>
      <c r="B9" s="32"/>
      <c r="C9" s="58"/>
      <c r="D9" s="4"/>
      <c r="E9" s="4"/>
      <c r="F9" s="4"/>
      <c r="G9" s="4"/>
      <c r="H9" s="4"/>
      <c r="I9" s="4"/>
      <c r="J9" s="4"/>
      <c r="K9" s="4"/>
      <c r="L9" s="4"/>
      <c r="M9" s="4"/>
      <c r="N9" s="4"/>
      <c r="O9" s="4"/>
      <c r="P9" s="4"/>
      <c r="X9" s="103">
        <f>EOMONTH(AA9,1)</f>
        <v>44957</v>
      </c>
      <c r="Y9" s="66">
        <f>AF12</f>
        <v>1</v>
      </c>
      <c r="Z9" s="105">
        <v>44743</v>
      </c>
      <c r="AA9" s="95">
        <f>EOMONTH(Z9,AE12-1)</f>
        <v>44926</v>
      </c>
      <c r="AF9" s="338"/>
      <c r="AG9" s="338"/>
      <c r="AH9" s="338"/>
      <c r="AI9" s="338"/>
      <c r="AJ9" s="338"/>
      <c r="AK9" s="54"/>
    </row>
    <row r="10" spans="1:46" ht="30" customHeight="1">
      <c r="A10" s="4"/>
      <c r="B10" s="39"/>
      <c r="C10" s="4"/>
      <c r="D10" s="4"/>
      <c r="E10" s="1"/>
      <c r="F10" s="64" t="s">
        <v>14</v>
      </c>
      <c r="G10" s="339"/>
      <c r="H10" s="339"/>
      <c r="I10" s="339"/>
      <c r="J10" s="339"/>
      <c r="K10" s="339"/>
      <c r="L10" s="339"/>
      <c r="M10" s="339"/>
      <c r="N10" s="339"/>
      <c r="O10" s="339"/>
      <c r="P10" s="65"/>
      <c r="W10" s="61"/>
      <c r="X10" s="104">
        <f t="shared" ref="X10:X17" si="0">EOMONTH(AA10,1)</f>
        <v>45046</v>
      </c>
      <c r="Y10" s="70">
        <f>AF12+1</f>
        <v>2</v>
      </c>
      <c r="Z10" s="71">
        <f t="shared" ref="Z10:Z15" si="1">AA9+1</f>
        <v>44927</v>
      </c>
      <c r="AA10" s="96">
        <f t="shared" ref="AA10:AA15" si="2">EOMONTH(Z10,AE13-1)</f>
        <v>45016</v>
      </c>
      <c r="AB10" s="61"/>
      <c r="AC10" s="61"/>
      <c r="AD10" s="61"/>
      <c r="AH10" s="63">
        <f>MONTH(Z9)</f>
        <v>7</v>
      </c>
      <c r="AJ10" s="54"/>
    </row>
    <row r="11" spans="1:46" ht="29.25" customHeight="1">
      <c r="A11" s="4"/>
      <c r="B11" s="32"/>
      <c r="C11" s="58"/>
      <c r="D11" s="4"/>
      <c r="E11" s="4"/>
      <c r="F11" s="4"/>
      <c r="G11" s="4"/>
      <c r="H11" s="4"/>
      <c r="I11" s="4"/>
      <c r="J11" s="4"/>
      <c r="K11" s="4"/>
      <c r="L11" s="4"/>
      <c r="M11" s="4"/>
      <c r="N11" s="4"/>
      <c r="O11" s="4"/>
      <c r="P11" s="69"/>
      <c r="W11" s="81"/>
      <c r="X11" s="104">
        <f t="shared" si="0"/>
        <v>45230</v>
      </c>
      <c r="Y11" s="70">
        <f>AF13+1</f>
        <v>3</v>
      </c>
      <c r="Z11" s="71">
        <f t="shared" si="1"/>
        <v>45017</v>
      </c>
      <c r="AA11" s="96">
        <f t="shared" si="2"/>
        <v>45199</v>
      </c>
      <c r="AB11" s="81"/>
      <c r="AC11" s="81"/>
      <c r="AD11" s="81"/>
      <c r="AE11" s="62" t="s">
        <v>15</v>
      </c>
      <c r="AF11" s="54"/>
      <c r="AG11" s="54"/>
      <c r="AI11" s="54"/>
    </row>
    <row r="12" spans="1:46" ht="30" customHeight="1">
      <c r="A12" s="4"/>
      <c r="B12" s="332" t="s">
        <v>16</v>
      </c>
      <c r="C12" s="332"/>
      <c r="D12" s="332"/>
      <c r="E12" s="332"/>
      <c r="F12" s="332"/>
      <c r="G12" s="332"/>
      <c r="H12" s="332"/>
      <c r="I12" s="332"/>
      <c r="J12" s="332"/>
      <c r="K12" s="332"/>
      <c r="L12" s="332"/>
      <c r="M12" s="332"/>
      <c r="N12" s="332"/>
      <c r="O12" s="332"/>
      <c r="P12" s="73"/>
      <c r="W12" s="81"/>
      <c r="X12" s="104">
        <f t="shared" si="0"/>
        <v>45412</v>
      </c>
      <c r="Y12" s="70">
        <f>AF14+1</f>
        <v>4</v>
      </c>
      <c r="Z12" s="71">
        <f t="shared" si="1"/>
        <v>45200</v>
      </c>
      <c r="AA12" s="96">
        <f t="shared" si="2"/>
        <v>45382</v>
      </c>
      <c r="AB12" s="81"/>
      <c r="AC12" s="81"/>
      <c r="AD12" s="81"/>
      <c r="AE12" s="67">
        <v>6</v>
      </c>
      <c r="AF12" s="72">
        <v>1</v>
      </c>
      <c r="AG12" s="68"/>
      <c r="AI12" s="54"/>
    </row>
    <row r="13" spans="1:46" ht="29.25" customHeight="1" thickBot="1">
      <c r="A13" s="4"/>
      <c r="B13" s="76"/>
      <c r="C13" s="77"/>
      <c r="D13" s="76"/>
      <c r="E13" s="76"/>
      <c r="F13" s="76"/>
      <c r="G13" s="76"/>
      <c r="H13" s="76"/>
      <c r="I13" s="76"/>
      <c r="J13" s="76"/>
      <c r="K13" s="76"/>
      <c r="L13" s="76"/>
      <c r="M13" s="76"/>
      <c r="N13" s="76"/>
      <c r="O13" s="76"/>
      <c r="P13" s="74"/>
      <c r="W13" s="81"/>
      <c r="X13" s="104">
        <f t="shared" si="0"/>
        <v>45596</v>
      </c>
      <c r="Y13" s="70">
        <f>AF15+1</f>
        <v>5</v>
      </c>
      <c r="Z13" s="71">
        <f t="shared" si="1"/>
        <v>45383</v>
      </c>
      <c r="AA13" s="96">
        <f t="shared" si="2"/>
        <v>45565</v>
      </c>
      <c r="AB13" s="81"/>
      <c r="AC13" s="81"/>
      <c r="AD13" s="81"/>
      <c r="AE13" s="67">
        <v>3</v>
      </c>
      <c r="AF13" s="72">
        <v>2</v>
      </c>
      <c r="AG13" s="68"/>
      <c r="AI13" s="54"/>
    </row>
    <row r="14" spans="1:46" ht="30" customHeight="1">
      <c r="A14" s="75"/>
      <c r="B14" s="311" t="s">
        <v>17</v>
      </c>
      <c r="C14" s="312"/>
      <c r="D14" s="312"/>
      <c r="E14" s="313"/>
      <c r="F14" s="314"/>
      <c r="G14" s="315"/>
      <c r="H14" s="315"/>
      <c r="I14" s="315"/>
      <c r="J14" s="315"/>
      <c r="K14" s="315"/>
      <c r="L14" s="315"/>
      <c r="M14" s="315"/>
      <c r="N14" s="315"/>
      <c r="O14" s="316"/>
      <c r="P14" s="4"/>
      <c r="W14" s="81"/>
      <c r="X14" s="104">
        <f t="shared" si="0"/>
        <v>45716</v>
      </c>
      <c r="Y14" s="70">
        <f>Y13+1</f>
        <v>6</v>
      </c>
      <c r="Z14" s="71">
        <f t="shared" si="1"/>
        <v>45566</v>
      </c>
      <c r="AA14" s="96">
        <f t="shared" si="2"/>
        <v>45688</v>
      </c>
      <c r="AB14" s="81"/>
      <c r="AC14" s="81"/>
      <c r="AD14" s="81"/>
      <c r="AE14" s="67">
        <v>6</v>
      </c>
      <c r="AF14" s="72">
        <v>3</v>
      </c>
      <c r="AG14" s="68"/>
      <c r="AI14" s="54"/>
    </row>
    <row r="15" spans="1:46" ht="30" customHeight="1">
      <c r="A15" s="4"/>
      <c r="B15" s="317" t="s">
        <v>18</v>
      </c>
      <c r="C15" s="318"/>
      <c r="D15" s="318"/>
      <c r="E15" s="319"/>
      <c r="F15" s="320">
        <v>44743</v>
      </c>
      <c r="G15" s="321"/>
      <c r="H15" s="321"/>
      <c r="I15" s="126" t="s">
        <v>19</v>
      </c>
      <c r="J15" s="111">
        <v>2026</v>
      </c>
      <c r="K15" s="150" t="s">
        <v>6</v>
      </c>
      <c r="L15" s="111">
        <v>6</v>
      </c>
      <c r="M15" s="150" t="s">
        <v>20</v>
      </c>
      <c r="N15" s="111">
        <v>30</v>
      </c>
      <c r="O15" s="151" t="s">
        <v>8</v>
      </c>
      <c r="P15" s="4"/>
      <c r="W15" s="93"/>
      <c r="X15" s="104">
        <f t="shared" si="0"/>
        <v>45900</v>
      </c>
      <c r="Y15" s="92">
        <f>Y14+1</f>
        <v>7</v>
      </c>
      <c r="Z15" s="71">
        <f t="shared" si="1"/>
        <v>45689</v>
      </c>
      <c r="AA15" s="96">
        <f t="shared" si="2"/>
        <v>45869</v>
      </c>
      <c r="AC15" s="93"/>
      <c r="AD15" s="93"/>
      <c r="AE15" s="67">
        <v>6</v>
      </c>
      <c r="AF15" s="72">
        <v>4</v>
      </c>
      <c r="AG15" s="68"/>
      <c r="AI15" s="54"/>
    </row>
    <row r="16" spans="1:46" ht="30" customHeight="1">
      <c r="A16" s="4"/>
      <c r="B16" s="322" t="s">
        <v>21</v>
      </c>
      <c r="C16" s="323"/>
      <c r="D16" s="323"/>
      <c r="E16" s="323"/>
      <c r="F16" s="327" t="str">
        <f>IF(J4="","",INDEX($Z$9:$Z$17,MATCH($J$4,$Y$9:$Y$17,0)))</f>
        <v/>
      </c>
      <c r="G16" s="328"/>
      <c r="H16" s="329"/>
      <c r="I16" s="127" t="s">
        <v>19</v>
      </c>
      <c r="J16" s="330" t="str">
        <f>IF(J4="","",INDEX($AA$9:$AA$17,MATCH($J$4,$Y$9:$Y$17,0)))</f>
        <v/>
      </c>
      <c r="K16" s="330"/>
      <c r="L16" s="330"/>
      <c r="M16" s="330"/>
      <c r="N16" s="330"/>
      <c r="O16" s="331"/>
      <c r="P16" s="76"/>
      <c r="W16" s="94"/>
      <c r="X16" s="104">
        <f t="shared" si="0"/>
        <v>46081</v>
      </c>
      <c r="Y16" s="70">
        <f>Y15+1</f>
        <v>8</v>
      </c>
      <c r="Z16" s="71">
        <f>AA15+1</f>
        <v>45870</v>
      </c>
      <c r="AA16" s="96">
        <f>EOMONTH(Z16,AE19-1)</f>
        <v>46053</v>
      </c>
      <c r="AC16" s="94"/>
      <c r="AD16" s="94"/>
      <c r="AE16" s="67">
        <v>6</v>
      </c>
      <c r="AF16" s="72">
        <v>5</v>
      </c>
      <c r="AG16" s="68"/>
    </row>
    <row r="17" spans="1:39" ht="27.75" customHeight="1" thickBot="1">
      <c r="A17" s="48"/>
      <c r="B17" s="324"/>
      <c r="C17" s="325"/>
      <c r="D17" s="325"/>
      <c r="E17" s="326"/>
      <c r="F17" s="128"/>
      <c r="G17" s="129"/>
      <c r="H17" s="129" t="s">
        <v>22</v>
      </c>
      <c r="I17" s="112"/>
      <c r="J17" s="130" t="s">
        <v>23</v>
      </c>
      <c r="K17" s="131"/>
      <c r="L17" s="131"/>
      <c r="M17" s="131"/>
      <c r="N17" s="131"/>
      <c r="O17" s="132"/>
      <c r="P17" s="4"/>
      <c r="X17" s="288">
        <f t="shared" si="0"/>
        <v>46234</v>
      </c>
      <c r="Y17" s="171">
        <f>Y16+1</f>
        <v>9</v>
      </c>
      <c r="Z17" s="172">
        <f t="shared" ref="Z17" si="3">AA16+1</f>
        <v>46054</v>
      </c>
      <c r="AA17" s="173">
        <f t="shared" ref="AA17" si="4">EOMONTH(Z17,AE20-1)</f>
        <v>46203</v>
      </c>
      <c r="AE17" s="67">
        <v>4</v>
      </c>
      <c r="AF17" s="72">
        <v>6</v>
      </c>
      <c r="AG17" s="68"/>
    </row>
    <row r="18" spans="1:39" ht="30" customHeight="1" thickBot="1">
      <c r="A18" s="1"/>
      <c r="B18" s="303" t="s">
        <v>24</v>
      </c>
      <c r="C18" s="304"/>
      <c r="D18" s="304"/>
      <c r="E18" s="305"/>
      <c r="F18" s="306">
        <f>J18*I17</f>
        <v>0</v>
      </c>
      <c r="G18" s="307"/>
      <c r="H18" s="307"/>
      <c r="I18" s="133" t="s">
        <v>25</v>
      </c>
      <c r="J18" s="134" t="str">
        <f>IF(様式第10号!$M$3="✔"," 62,500"," 50,000")</f>
        <v xml:space="preserve"> 50,000</v>
      </c>
      <c r="K18" s="135"/>
      <c r="L18" s="136"/>
      <c r="M18" s="137" t="s">
        <v>26</v>
      </c>
      <c r="N18" s="135"/>
      <c r="O18" s="138"/>
      <c r="P18" s="4"/>
      <c r="AE18" s="67">
        <v>6</v>
      </c>
      <c r="AF18" s="72">
        <v>7</v>
      </c>
      <c r="AG18" s="68"/>
    </row>
    <row r="19" spans="1:39" ht="26.25" customHeight="1">
      <c r="A19" s="4"/>
      <c r="B19" s="4"/>
      <c r="C19" s="79"/>
      <c r="D19" s="4"/>
      <c r="E19" s="4"/>
      <c r="F19" s="4"/>
      <c r="G19" s="4"/>
      <c r="H19" s="4"/>
      <c r="I19" s="4"/>
      <c r="J19" s="4"/>
      <c r="K19" s="4"/>
      <c r="L19" s="4"/>
      <c r="M19" s="4"/>
      <c r="N19" s="4"/>
      <c r="O19" s="4"/>
      <c r="P19" s="4"/>
      <c r="AE19" s="67">
        <v>6</v>
      </c>
      <c r="AF19" s="72">
        <v>8</v>
      </c>
      <c r="AG19" s="182"/>
    </row>
    <row r="20" spans="1:39" ht="21" customHeight="1">
      <c r="A20" s="4"/>
      <c r="B20" s="65"/>
      <c r="C20" s="82"/>
      <c r="D20" s="82"/>
      <c r="E20" s="83"/>
      <c r="F20" s="83"/>
      <c r="G20" s="74"/>
      <c r="H20" s="74"/>
      <c r="I20" s="74"/>
      <c r="J20" s="74"/>
      <c r="K20" s="74"/>
      <c r="L20" s="74"/>
      <c r="M20" s="74"/>
      <c r="N20" s="74"/>
      <c r="O20" s="74"/>
      <c r="P20" s="4"/>
      <c r="AE20" s="67">
        <v>5</v>
      </c>
      <c r="AF20" s="72">
        <v>9</v>
      </c>
      <c r="AH20" s="78" t="s">
        <v>120</v>
      </c>
    </row>
    <row r="21" spans="1:39" s="2" customFormat="1" ht="24" customHeight="1">
      <c r="A21" s="4"/>
      <c r="B21" s="98" t="s">
        <v>27</v>
      </c>
      <c r="C21" s="98"/>
      <c r="D21" s="4"/>
      <c r="E21" s="210" t="s">
        <v>130</v>
      </c>
      <c r="F21" s="76"/>
      <c r="G21" s="76"/>
      <c r="H21" s="76"/>
      <c r="I21" s="76"/>
      <c r="J21" s="76"/>
      <c r="K21" s="76"/>
      <c r="L21" s="76"/>
      <c r="M21" s="76"/>
      <c r="N21" s="76"/>
      <c r="O21" s="76"/>
      <c r="P21" s="4"/>
      <c r="Q21"/>
      <c r="R21"/>
      <c r="S21"/>
      <c r="T21"/>
      <c r="U21"/>
      <c r="V21"/>
      <c r="W21"/>
      <c r="X21"/>
      <c r="Y21"/>
      <c r="Z21"/>
      <c r="AA21"/>
      <c r="AB21"/>
      <c r="AC21"/>
      <c r="AD21"/>
      <c r="AE21"/>
      <c r="AF21"/>
      <c r="AG21"/>
      <c r="AH21" s="78" t="s">
        <v>118</v>
      </c>
      <c r="AI21"/>
      <c r="AJ21"/>
      <c r="AK21"/>
      <c r="AL21"/>
      <c r="AM21"/>
    </row>
    <row r="22" spans="1:39" ht="18" customHeight="1">
      <c r="A22" s="4"/>
      <c r="B22" s="299" t="s">
        <v>28</v>
      </c>
      <c r="C22" s="299"/>
      <c r="D22" s="308"/>
      <c r="E22" s="300" t="str">
        <f>PHONETIC(E23)</f>
        <v/>
      </c>
      <c r="F22" s="300"/>
      <c r="G22" s="300"/>
      <c r="H22" s="300"/>
      <c r="I22" s="300"/>
      <c r="J22" s="300"/>
      <c r="K22" s="300"/>
      <c r="L22" s="300"/>
      <c r="M22" s="300"/>
      <c r="N22" s="300"/>
      <c r="O22" s="300"/>
      <c r="P22" s="4"/>
      <c r="AH22" s="78" t="s">
        <v>29</v>
      </c>
    </row>
    <row r="23" spans="1:39" ht="44.25" customHeight="1">
      <c r="A23" s="4"/>
      <c r="B23" s="309" t="s">
        <v>30</v>
      </c>
      <c r="C23" s="309"/>
      <c r="D23" s="310"/>
      <c r="E23" s="291"/>
      <c r="F23" s="291"/>
      <c r="G23" s="291"/>
      <c r="H23" s="291"/>
      <c r="I23" s="291"/>
      <c r="J23" s="291"/>
      <c r="K23" s="291"/>
      <c r="L23" s="291"/>
      <c r="M23" s="291"/>
      <c r="N23" s="291"/>
      <c r="O23" s="291"/>
      <c r="P23" s="4"/>
      <c r="Q23" s="2"/>
      <c r="R23" s="2"/>
      <c r="AH23" s="80" t="s">
        <v>119</v>
      </c>
    </row>
    <row r="24" spans="1:39" ht="18" customHeight="1">
      <c r="A24" s="4"/>
      <c r="B24" s="295" t="s">
        <v>31</v>
      </c>
      <c r="C24" s="295"/>
      <c r="D24" s="301"/>
      <c r="E24" s="296"/>
      <c r="F24" s="302" t="s">
        <v>28</v>
      </c>
      <c r="G24" s="302"/>
      <c r="H24" s="302"/>
      <c r="I24" s="300" t="str">
        <f>PHONETIC(I25)</f>
        <v/>
      </c>
      <c r="J24" s="300"/>
      <c r="K24" s="300"/>
      <c r="L24" s="300"/>
      <c r="M24" s="300"/>
      <c r="N24" s="300"/>
      <c r="O24" s="300"/>
      <c r="P24" s="4"/>
      <c r="AE24" s="117" t="s">
        <v>32</v>
      </c>
      <c r="AF24" s="118"/>
      <c r="AG24" s="119" t="s">
        <v>33</v>
      </c>
      <c r="AH24" s="119" t="s">
        <v>34</v>
      </c>
    </row>
    <row r="25" spans="1:39" ht="44" customHeight="1">
      <c r="A25" s="4"/>
      <c r="B25" s="295"/>
      <c r="C25" s="295"/>
      <c r="D25" s="301"/>
      <c r="E25" s="296"/>
      <c r="F25" s="295" t="s">
        <v>35</v>
      </c>
      <c r="G25" s="295"/>
      <c r="H25" s="295"/>
      <c r="I25" s="291"/>
      <c r="J25" s="291"/>
      <c r="K25" s="291"/>
      <c r="L25" s="291"/>
      <c r="M25" s="291"/>
      <c r="N25" s="291"/>
      <c r="O25" s="291"/>
      <c r="P25" s="4"/>
      <c r="AE25" s="120" t="str">
        <f>IF(様式第10号!$J$4="","",様式第10号!$J$4)</f>
        <v/>
      </c>
      <c r="AF25" s="121" t="str">
        <f>IF(様式第10号!$J$4="","","1ヶ月目")</f>
        <v/>
      </c>
      <c r="AG25" s="122" t="str">
        <f>IF($J$4="","",VLOOKUP($AE$25,様式第10号!$Y$9:$AA$17,2,0))</f>
        <v/>
      </c>
      <c r="AH25" s="122" t="str">
        <f>IF(AG25="","",EOMONTH(AG25,0))</f>
        <v/>
      </c>
    </row>
    <row r="26" spans="1:39" ht="44" customHeight="1">
      <c r="A26" s="4"/>
      <c r="B26" s="294" t="s">
        <v>36</v>
      </c>
      <c r="C26" s="294"/>
      <c r="D26" s="294"/>
      <c r="E26" s="110"/>
      <c r="F26" s="295" t="s">
        <v>37</v>
      </c>
      <c r="G26" s="295"/>
      <c r="H26" s="295"/>
      <c r="I26" s="296"/>
      <c r="J26" s="296"/>
      <c r="K26" s="296"/>
      <c r="L26" s="296"/>
      <c r="M26" s="296"/>
      <c r="N26" s="296"/>
      <c r="O26" s="296"/>
      <c r="P26" s="4"/>
      <c r="S26" s="297"/>
      <c r="T26" s="298"/>
      <c r="U26" s="298"/>
      <c r="V26" s="298"/>
      <c r="W26" s="298"/>
      <c r="X26" s="108"/>
      <c r="Y26" s="108"/>
      <c r="Z26" s="108"/>
      <c r="AA26" s="108"/>
      <c r="AB26" s="108"/>
      <c r="AC26" s="108"/>
      <c r="AD26" s="108"/>
      <c r="AE26" s="123"/>
      <c r="AF26" s="121" t="str">
        <f>IF(様式第10号!$J$4="","","2ヶ月目")</f>
        <v/>
      </c>
      <c r="AG26" s="122" t="str">
        <f>IF(AH25="","",IF(AH25=VLOOKUP($AE$25,$Y$9:$AA$17,3,0),"",AH25+1))</f>
        <v/>
      </c>
      <c r="AH26" s="122" t="str">
        <f>IF(AG26="","",EOMONTH(AG26,0))</f>
        <v/>
      </c>
    </row>
    <row r="27" spans="1:39" ht="18" customHeight="1">
      <c r="A27" s="4"/>
      <c r="B27" s="299" t="s">
        <v>28</v>
      </c>
      <c r="C27" s="299"/>
      <c r="D27" s="299"/>
      <c r="E27" s="300" t="str">
        <f>PHONETIC(E28)</f>
        <v/>
      </c>
      <c r="F27" s="300"/>
      <c r="G27" s="300"/>
      <c r="H27" s="300"/>
      <c r="I27" s="300"/>
      <c r="J27" s="300"/>
      <c r="K27" s="300"/>
      <c r="L27" s="300"/>
      <c r="M27" s="300"/>
      <c r="N27" s="300"/>
      <c r="O27" s="300"/>
      <c r="P27" s="4"/>
      <c r="S27" s="100"/>
      <c r="T27" s="100"/>
      <c r="U27" s="100"/>
      <c r="V27" s="100"/>
      <c r="W27" s="101"/>
      <c r="X27" s="101"/>
      <c r="Y27" s="101"/>
      <c r="Z27" s="101"/>
      <c r="AA27" s="101"/>
      <c r="AB27" s="101"/>
      <c r="AC27" s="101"/>
      <c r="AD27" s="101"/>
      <c r="AE27" s="123"/>
      <c r="AF27" s="121" t="str">
        <f>IF(様式第10号!$J$4="","","3ヶ月目")</f>
        <v/>
      </c>
      <c r="AG27" s="122" t="str">
        <f>IF(AH26="","",IF(AH26=VLOOKUP($AE$25,$Y$9:$AA$17,3,0),"",AH26+1))</f>
        <v/>
      </c>
      <c r="AH27" s="122" t="str">
        <f>IF(AG27="","",EOMONTH(AG27,0))</f>
        <v/>
      </c>
    </row>
    <row r="28" spans="1:39" ht="44" customHeight="1">
      <c r="A28" s="4"/>
      <c r="B28" s="290" t="s">
        <v>38</v>
      </c>
      <c r="C28" s="290"/>
      <c r="D28" s="290"/>
      <c r="E28" s="291"/>
      <c r="F28" s="291"/>
      <c r="G28" s="291"/>
      <c r="H28" s="291"/>
      <c r="I28" s="291"/>
      <c r="J28" s="291"/>
      <c r="K28" s="291"/>
      <c r="L28" s="291"/>
      <c r="M28" s="291"/>
      <c r="N28" s="291"/>
      <c r="O28" s="291"/>
      <c r="P28" s="4"/>
      <c r="S28" s="102"/>
      <c r="T28" s="85"/>
      <c r="U28" s="99"/>
      <c r="V28" s="99"/>
      <c r="W28" s="87"/>
      <c r="X28" s="87"/>
      <c r="Y28" s="87"/>
      <c r="Z28" s="87"/>
      <c r="AA28" s="87"/>
      <c r="AB28" s="87"/>
      <c r="AC28" s="87"/>
      <c r="AD28" s="87"/>
      <c r="AE28" s="123"/>
      <c r="AF28" s="121" t="str">
        <f>IF(様式第10号!$J$4="","","4ヶ月目")</f>
        <v/>
      </c>
      <c r="AG28" s="122" t="str">
        <f>IF(AH27="","",IF(AH27=VLOOKUP($AE$25,$Y$9:$AA$17,3,0),"",AH27+1))</f>
        <v/>
      </c>
      <c r="AH28" s="122" t="str">
        <f t="shared" ref="AH28:AH29" si="5">IF(AG28="","",EOMONTH(AG28,0))</f>
        <v/>
      </c>
    </row>
    <row r="29" spans="1:39" ht="28.5" customHeight="1">
      <c r="A29" s="4"/>
      <c r="B29" s="39"/>
      <c r="C29" s="65"/>
      <c r="D29" s="89"/>
      <c r="E29" s="4"/>
      <c r="F29" s="4"/>
      <c r="G29" s="4"/>
      <c r="H29" s="4"/>
      <c r="I29" s="4"/>
      <c r="J29" s="4"/>
      <c r="K29" s="4"/>
      <c r="L29" s="4"/>
      <c r="M29" s="4"/>
      <c r="N29" s="4"/>
      <c r="O29" s="4"/>
      <c r="P29" s="4"/>
      <c r="S29" s="84"/>
      <c r="T29" s="85"/>
      <c r="U29" s="99"/>
      <c r="V29" s="99"/>
      <c r="W29" s="87"/>
      <c r="X29" s="87"/>
      <c r="Y29" s="87"/>
      <c r="Z29" s="87"/>
      <c r="AA29" s="87"/>
      <c r="AB29" s="87"/>
      <c r="AC29" s="87"/>
      <c r="AD29" s="87"/>
      <c r="AE29" s="123"/>
      <c r="AF29" s="121" t="str">
        <f>IF(様式第10号!$J$4="","","5ヶ月目")</f>
        <v/>
      </c>
      <c r="AG29" s="122" t="str">
        <f>IF(AH28="","",IF(AH28=VLOOKUP($AE$25,$Y$9:$AA$17,3,0),"",AH28+1))</f>
        <v/>
      </c>
      <c r="AH29" s="122" t="str">
        <f t="shared" si="5"/>
        <v/>
      </c>
    </row>
    <row r="30" spans="1:39" ht="21" customHeight="1">
      <c r="A30" s="4"/>
      <c r="B30" s="4"/>
      <c r="C30" s="292"/>
      <c r="D30" s="293"/>
      <c r="E30" s="293"/>
      <c r="F30" s="293"/>
      <c r="G30" s="293"/>
      <c r="H30" s="293"/>
      <c r="I30" s="293"/>
      <c r="J30" s="293"/>
      <c r="K30" s="293"/>
      <c r="L30" s="293"/>
      <c r="M30" s="293"/>
      <c r="N30" s="293"/>
      <c r="O30" s="4"/>
      <c r="P30" s="4"/>
      <c r="S30" s="84"/>
      <c r="T30" s="85"/>
      <c r="U30" s="99"/>
      <c r="V30" s="99"/>
      <c r="W30" s="87"/>
      <c r="X30" s="87"/>
      <c r="Y30" s="87"/>
      <c r="Z30" s="87"/>
      <c r="AA30" s="87"/>
      <c r="AB30" s="87"/>
      <c r="AC30" s="87"/>
      <c r="AD30" s="87"/>
      <c r="AE30" s="123"/>
      <c r="AF30" s="121" t="str">
        <f>IF(様式第10号!$J$4="","","6ヶ月目")</f>
        <v/>
      </c>
      <c r="AG30" s="122" t="str">
        <f>IF(AH29="","",IF(AH29=VLOOKUP($AE$25,$Y$9:$AA$17,3,0),"",AH29+1))</f>
        <v/>
      </c>
      <c r="AH30" s="122" t="str">
        <f>IF(AG30="","",EOMONTH(AG30,0))</f>
        <v/>
      </c>
    </row>
    <row r="31" spans="1:39" ht="20.25" customHeight="1">
      <c r="A31" s="4"/>
      <c r="B31" s="4"/>
      <c r="C31" s="91"/>
      <c r="D31" s="89"/>
      <c r="E31" s="4"/>
      <c r="F31" s="4"/>
      <c r="G31" s="4"/>
      <c r="H31" s="4"/>
      <c r="I31" s="4"/>
      <c r="J31" s="4"/>
      <c r="K31" s="4"/>
      <c r="L31" s="4"/>
      <c r="M31" s="4"/>
      <c r="N31" s="4"/>
      <c r="O31" s="4"/>
      <c r="P31" s="289" t="s">
        <v>148</v>
      </c>
      <c r="S31" s="84"/>
      <c r="T31" s="85" t="str">
        <f>IF(U31="","","5ヶ月目")</f>
        <v/>
      </c>
      <c r="U31" s="99" t="str">
        <f t="shared" ref="U31:U38" si="6">IF(V30="","",IF(V30=VLOOKUP($S$28,$T$12:$V$23,3,0),"",V30+1))</f>
        <v/>
      </c>
      <c r="V31" s="99" t="str">
        <f t="shared" ref="V31:V38" si="7">IF(U31="","",EOMONTH(U31,0))</f>
        <v/>
      </c>
      <c r="W31" s="87" t="str">
        <f>IF(U31="","","⑤")</f>
        <v/>
      </c>
      <c r="X31" s="87"/>
      <c r="Y31" s="87"/>
      <c r="Z31" s="87"/>
      <c r="AA31" s="87"/>
      <c r="AB31" s="87"/>
      <c r="AC31" s="87"/>
      <c r="AD31" s="87"/>
      <c r="AE31" s="81"/>
    </row>
    <row r="32" spans="1:39" ht="15" customHeight="1">
      <c r="B32" s="4"/>
      <c r="C32" s="91"/>
      <c r="D32" s="89"/>
      <c r="E32" s="4"/>
      <c r="F32" s="4"/>
      <c r="G32" s="4"/>
      <c r="H32" s="4"/>
      <c r="I32" s="4"/>
      <c r="J32" s="4"/>
      <c r="K32" s="4"/>
      <c r="L32" s="4"/>
      <c r="M32" s="4"/>
      <c r="N32" s="4"/>
      <c r="O32" s="4"/>
      <c r="P32" s="4"/>
      <c r="S32" s="84"/>
      <c r="T32" s="85" t="str">
        <f>IF(U32="","","6ヶ月目")</f>
        <v/>
      </c>
      <c r="U32" s="86" t="str">
        <f t="shared" si="6"/>
        <v/>
      </c>
      <c r="V32" s="86" t="str">
        <f t="shared" si="7"/>
        <v/>
      </c>
      <c r="W32" s="87" t="str">
        <f>IF(U32="","","⑥")</f>
        <v/>
      </c>
      <c r="X32" s="87"/>
      <c r="Y32" s="87"/>
      <c r="Z32" s="87"/>
      <c r="AA32" s="87"/>
      <c r="AB32" s="87"/>
      <c r="AC32" s="87"/>
      <c r="AD32" s="87"/>
      <c r="AE32" s="81"/>
    </row>
    <row r="33" spans="2:32" ht="28.5" customHeight="1">
      <c r="C33" s="91"/>
      <c r="D33" s="89"/>
      <c r="E33" s="4"/>
      <c r="F33" s="4"/>
      <c r="G33" s="4"/>
      <c r="H33" s="4"/>
      <c r="I33" s="4"/>
      <c r="J33" s="4"/>
      <c r="K33" s="4"/>
      <c r="L33" s="4"/>
      <c r="M33" s="4"/>
      <c r="N33" s="4"/>
      <c r="O33" s="4"/>
      <c r="P33" s="4"/>
      <c r="S33" s="84"/>
      <c r="T33" s="85" t="str">
        <f>IF(U33="","","7ヶ月目")</f>
        <v/>
      </c>
      <c r="U33" s="86" t="str">
        <f t="shared" si="6"/>
        <v/>
      </c>
      <c r="V33" s="86" t="str">
        <f t="shared" si="7"/>
        <v/>
      </c>
      <c r="W33" s="87" t="str">
        <f>IF(U33="","","⑦")</f>
        <v/>
      </c>
      <c r="X33" s="87"/>
      <c r="Y33" s="87"/>
      <c r="Z33" s="87"/>
      <c r="AA33" s="87"/>
      <c r="AB33" s="87"/>
      <c r="AC33" s="87"/>
      <c r="AD33" s="87"/>
      <c r="AE33" s="81"/>
    </row>
    <row r="34" spans="2:32" ht="15" customHeight="1">
      <c r="B34" s="4"/>
      <c r="S34" s="84"/>
      <c r="T34" s="85" t="str">
        <f>IF(U34="","","8ヶ月目")</f>
        <v/>
      </c>
      <c r="U34" s="86" t="str">
        <f t="shared" si="6"/>
        <v/>
      </c>
      <c r="V34" s="86" t="str">
        <f t="shared" si="7"/>
        <v/>
      </c>
      <c r="W34" s="87" t="str">
        <f>IF(U34="","","⑧")</f>
        <v/>
      </c>
      <c r="X34" s="87"/>
      <c r="Y34" s="87"/>
      <c r="Z34" s="87"/>
      <c r="AA34" s="87"/>
      <c r="AB34" s="87"/>
      <c r="AC34" s="87"/>
      <c r="AD34" s="87"/>
      <c r="AE34" s="81"/>
      <c r="AF34" s="88"/>
    </row>
    <row r="35" spans="2:32" ht="28.5" customHeight="1">
      <c r="S35" s="84"/>
      <c r="T35" s="85" t="str">
        <f>IF(U35="","","9ヶ月目")</f>
        <v/>
      </c>
      <c r="U35" s="86" t="str">
        <f t="shared" si="6"/>
        <v/>
      </c>
      <c r="V35" s="86" t="str">
        <f t="shared" si="7"/>
        <v/>
      </c>
      <c r="W35" s="87" t="str">
        <f>IF(U35="","","⑨")</f>
        <v/>
      </c>
      <c r="X35" s="87"/>
      <c r="Y35" s="87"/>
      <c r="Z35" s="87"/>
      <c r="AA35" s="87"/>
      <c r="AB35" s="87"/>
      <c r="AC35" s="87"/>
      <c r="AD35" s="87"/>
      <c r="AE35" s="81"/>
      <c r="AF35" s="88"/>
    </row>
    <row r="36" spans="2:32" ht="30.75" customHeight="1">
      <c r="S36" s="84"/>
      <c r="T36" s="85" t="str">
        <f>IF(U36="","","10ヶ月目")</f>
        <v/>
      </c>
      <c r="U36" s="86" t="str">
        <f t="shared" si="6"/>
        <v/>
      </c>
      <c r="V36" s="86" t="str">
        <f t="shared" si="7"/>
        <v/>
      </c>
      <c r="W36" s="87" t="str">
        <f>IF(U36="","","⑩")</f>
        <v/>
      </c>
      <c r="X36" s="87"/>
      <c r="Y36" s="87"/>
      <c r="Z36" s="87"/>
      <c r="AA36" s="87"/>
      <c r="AB36" s="87"/>
      <c r="AC36" s="87"/>
      <c r="AD36" s="87"/>
      <c r="AE36" s="81"/>
      <c r="AF36" s="88"/>
    </row>
    <row r="37" spans="2:32" ht="15" customHeight="1">
      <c r="S37" s="84"/>
      <c r="T37" s="85" t="str">
        <f>IF(U37="","","11ヶ月目")</f>
        <v/>
      </c>
      <c r="U37" s="86" t="str">
        <f t="shared" si="6"/>
        <v/>
      </c>
      <c r="V37" s="86" t="str">
        <f t="shared" si="7"/>
        <v/>
      </c>
      <c r="W37" s="87" t="str">
        <f>IF(U37="","","⑪")</f>
        <v/>
      </c>
      <c r="X37" s="87"/>
      <c r="Y37" s="87"/>
      <c r="Z37" s="87"/>
      <c r="AA37" s="87"/>
      <c r="AB37" s="87"/>
      <c r="AC37" s="87"/>
      <c r="AD37" s="87"/>
      <c r="AE37" s="81"/>
      <c r="AF37" s="88"/>
    </row>
    <row r="38" spans="2:32" ht="28.5" customHeight="1">
      <c r="S38" s="84"/>
      <c r="T38" s="85" t="str">
        <f>IF(U38="","","12ヶ月目")</f>
        <v/>
      </c>
      <c r="U38" s="86" t="str">
        <f t="shared" si="6"/>
        <v/>
      </c>
      <c r="V38" s="86" t="str">
        <f t="shared" si="7"/>
        <v/>
      </c>
      <c r="W38" s="87" t="str">
        <f>IF(U38="","","⑫")</f>
        <v/>
      </c>
      <c r="X38" s="87"/>
      <c r="Y38" s="87"/>
      <c r="Z38" s="87"/>
      <c r="AA38" s="87"/>
      <c r="AB38" s="87"/>
      <c r="AC38" s="87"/>
      <c r="AD38" s="87"/>
      <c r="AE38" s="81"/>
      <c r="AF38" s="88"/>
    </row>
    <row r="39" spans="2:32" ht="5.25" customHeight="1">
      <c r="AF39" s="88"/>
    </row>
    <row r="40" spans="2:32" ht="13.5" customHeight="1">
      <c r="AF40" s="88"/>
    </row>
    <row r="41" spans="2:32" ht="15.75" customHeight="1">
      <c r="T41" s="90"/>
    </row>
    <row r="42" spans="2:32" ht="14.25" customHeight="1">
      <c r="T42" s="90"/>
    </row>
    <row r="43" spans="2:32" ht="19">
      <c r="T43" s="90"/>
    </row>
    <row r="44" spans="2:32" ht="19">
      <c r="T44" s="90"/>
    </row>
    <row r="45" spans="2:32" ht="13.5" customHeight="1">
      <c r="T45" s="90"/>
    </row>
    <row r="46" spans="2:32" ht="13.5" customHeight="1">
      <c r="T46" s="90"/>
    </row>
    <row r="47" spans="2:32" ht="19">
      <c r="T47" s="90"/>
    </row>
    <row r="48" spans="2:32" ht="19">
      <c r="T48" s="90"/>
    </row>
  </sheetData>
  <sheetProtection algorithmName="SHA-512" hashValue="RsqZ76Pu/ObjuyrG1d2bgtooSEeJRsf9TwnuSXHU5dNwKG5laC7oDXw1XXvZhWwtmfrwFpNCD4HEcEi0GkjKXw==" saltValue="TYgTjFrKsSlqtqaqVJ0fSA==" spinCount="100000" sheet="1" selectLockedCells="1"/>
  <mergeCells count="34">
    <mergeCell ref="B12:O12"/>
    <mergeCell ref="B1:D1"/>
    <mergeCell ref="AF2:AH2"/>
    <mergeCell ref="J6:K6"/>
    <mergeCell ref="AF6:AJ9"/>
    <mergeCell ref="G10:O10"/>
    <mergeCell ref="B14:E14"/>
    <mergeCell ref="F14:O14"/>
    <mergeCell ref="B15:E15"/>
    <mergeCell ref="F15:H15"/>
    <mergeCell ref="B16:E17"/>
    <mergeCell ref="F16:H16"/>
    <mergeCell ref="J16:O16"/>
    <mergeCell ref="B18:E18"/>
    <mergeCell ref="F18:H18"/>
    <mergeCell ref="B22:D22"/>
    <mergeCell ref="E22:O22"/>
    <mergeCell ref="B23:D23"/>
    <mergeCell ref="E23:O23"/>
    <mergeCell ref="S26:W26"/>
    <mergeCell ref="B27:D27"/>
    <mergeCell ref="E27:O27"/>
    <mergeCell ref="B24:D25"/>
    <mergeCell ref="E24:E25"/>
    <mergeCell ref="F24:H24"/>
    <mergeCell ref="I24:O24"/>
    <mergeCell ref="F25:H25"/>
    <mergeCell ref="I25:O25"/>
    <mergeCell ref="B28:D28"/>
    <mergeCell ref="E28:O28"/>
    <mergeCell ref="C30:N30"/>
    <mergeCell ref="B26:D26"/>
    <mergeCell ref="F26:H26"/>
    <mergeCell ref="I26:O26"/>
  </mergeCells>
  <phoneticPr fontId="2"/>
  <conditionalFormatting sqref="S31">
    <cfRule type="expression" dxfId="1" priority="4">
      <formula>$U$31&lt;&gt;""</formula>
    </cfRule>
  </conditionalFormatting>
  <conditionalFormatting sqref="T31:AD31">
    <cfRule type="expression" dxfId="0" priority="1">
      <formula>$U$31&lt;&gt;""</formula>
    </cfRule>
  </conditionalFormatting>
  <dataValidations count="7">
    <dataValidation type="list" allowBlank="1" showInputMessage="1" showErrorMessage="1" sqref="I17" xr:uid="{6DA745D4-0AAA-4373-BA47-4F7CD3630A3C}">
      <formula1>$AF$12:$AF$17</formula1>
    </dataValidation>
    <dataValidation type="list" allowBlank="1" showInputMessage="1" showErrorMessage="1" sqref="AF2" xr:uid="{A2FDB092-F729-45F5-AE6B-3A68305D868A}">
      <formula1>$AH$4:$AH$5</formula1>
    </dataValidation>
    <dataValidation imeMode="halfAlpha" allowBlank="1" showInputMessage="1" showErrorMessage="1" sqref="O6:P6 E24:E25 M6 I26" xr:uid="{91EF67FB-B0EC-40ED-B6F6-257CDD399A89}"/>
    <dataValidation imeMode="fullKatakana" allowBlank="1" showInputMessage="1" showErrorMessage="1" sqref="E22 I24 E27" xr:uid="{2DE6899E-48B0-4124-AF94-A80CE6FA76A8}"/>
    <dataValidation type="list" allowBlank="1" showInputMessage="1" showErrorMessage="1" sqref="E26" xr:uid="{D26FC4FA-04CB-4FC4-AAB2-BB349ED74FD4}">
      <formula1>"普通預金,当座預金"</formula1>
    </dataValidation>
    <dataValidation type="list" imeMode="halfAlpha" allowBlank="1" showInputMessage="1" showErrorMessage="1" sqref="J4" xr:uid="{2E10AA84-FB8F-4696-9E83-D4AF5BAF16BB}">
      <formula1>$Y$9:$Y$17</formula1>
    </dataValidation>
    <dataValidation type="list" imeMode="halfAlpha" allowBlank="1" showInputMessage="1" showErrorMessage="1" sqref="M3" xr:uid="{E8650FB8-AFE8-4F8F-855B-AF90A640F28B}">
      <formula1>"✔,　"</formula1>
    </dataValidation>
  </dataValidations>
  <printOptions horizontalCentered="1" verticalCentered="1"/>
  <pageMargins left="0.15748031496062992" right="0.15748031496062992" top="0.27559055118110237" bottom="0.27559055118110237" header="0.15748031496062992" footer="0.15748031496062992"/>
  <pageSetup paperSize="9" scale="96" orientation="portrait" r:id="rId1"/>
  <headerFooter>
    <oddHeader xml:space="preserve">&amp;R&amp;8
. </oddHeader>
    <oddFooter>&amp;L&amp;8　.&amp;C&amp;9PC版&amp;R&amp;8.</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6696F-56F2-45B8-9D5C-7A30C0FA1665}">
  <sheetPr>
    <tabColor rgb="FFFFFFCC"/>
    <pageSetUpPr fitToPage="1"/>
  </sheetPr>
  <dimension ref="A1:BC62"/>
  <sheetViews>
    <sheetView showGridLines="0" view="pageBreakPreview" zoomScale="70" zoomScaleNormal="60" zoomScaleSheetLayoutView="70" workbookViewId="0">
      <selection activeCell="K1" sqref="K1:L1"/>
    </sheetView>
  </sheetViews>
  <sheetFormatPr baseColWidth="10" defaultColWidth="9" defaultRowHeight="19"/>
  <cols>
    <col min="1" max="1" width="3.1640625" style="2" customWidth="1"/>
    <col min="2" max="2" width="4.1640625" style="2" customWidth="1"/>
    <col min="3" max="3" width="3.1640625" style="2" customWidth="1"/>
    <col min="4" max="4" width="4" style="2" customWidth="1"/>
    <col min="5" max="5" width="5.83203125" style="2" customWidth="1"/>
    <col min="6" max="6" width="4.6640625" style="2" customWidth="1"/>
    <col min="7" max="7" width="1.6640625" style="2" customWidth="1"/>
    <col min="8" max="9" width="3.6640625" style="2" customWidth="1"/>
    <col min="10" max="10" width="5.6640625" style="2" customWidth="1"/>
    <col min="11" max="11" width="4.6640625" style="2" customWidth="1"/>
    <col min="12" max="12" width="3.6640625" style="2" customWidth="1"/>
    <col min="13" max="13" width="4.6640625" style="2" customWidth="1"/>
    <col min="14" max="15" width="3.6640625" style="2" customWidth="1"/>
    <col min="16" max="16" width="4.6640625" style="2" customWidth="1"/>
    <col min="17" max="17" width="3.6640625" style="2" customWidth="1"/>
    <col min="18" max="18" width="4.6640625" style="2" customWidth="1"/>
    <col min="19" max="19" width="3.6640625" style="2" customWidth="1"/>
    <col min="20" max="20" width="3.33203125" style="2" customWidth="1"/>
    <col min="21" max="21" width="5" style="2" customWidth="1"/>
    <col min="22" max="22" width="3.6640625" style="2" customWidth="1"/>
    <col min="23" max="23" width="1.6640625" style="2" customWidth="1"/>
    <col min="24" max="24" width="8.5" style="2" bestFit="1" customWidth="1"/>
    <col min="25" max="25" width="3.1640625" style="2" customWidth="1"/>
    <col min="26" max="26" width="5.6640625" style="2" bestFit="1" customWidth="1"/>
    <col min="27" max="27" width="3.1640625" style="2" bestFit="1" customWidth="1"/>
    <col min="28" max="28" width="2.1640625" style="2" customWidth="1"/>
    <col min="29" max="29" width="5.83203125" style="2" customWidth="1"/>
    <col min="30" max="30" width="4.6640625" style="2" customWidth="1"/>
    <col min="31" max="31" width="5.1640625" style="2" customWidth="1"/>
    <col min="32" max="32" width="3.6640625" style="2" customWidth="1"/>
    <col min="33" max="35" width="4.6640625" style="2" customWidth="1"/>
    <col min="36" max="37" width="3.1640625" style="2" customWidth="1"/>
    <col min="38" max="38" width="17.1640625" style="2" customWidth="1"/>
    <col min="39" max="42" width="9" style="2" customWidth="1"/>
    <col min="43" max="43" width="7.1640625" style="2" customWidth="1"/>
    <col min="44" max="45" width="9" style="2"/>
    <col min="46" max="46" width="9" style="154"/>
    <col min="47" max="47" width="15.83203125" style="154" hidden="1" customWidth="1"/>
    <col min="48" max="48" width="17.6640625" style="154" hidden="1" customWidth="1"/>
    <col min="49" max="49" width="15.83203125" style="154" hidden="1" customWidth="1"/>
    <col min="50" max="50" width="17.6640625" style="154" hidden="1" customWidth="1"/>
    <col min="51" max="51" width="5" style="160" hidden="1" customWidth="1"/>
    <col min="52" max="52" width="5.5" style="164" hidden="1" customWidth="1"/>
    <col min="53" max="53" width="5" style="160" hidden="1" customWidth="1"/>
    <col min="54" max="54" width="6.1640625" style="164" hidden="1" customWidth="1"/>
    <col min="55" max="55" width="16.83203125" style="154" hidden="1" customWidth="1"/>
    <col min="56" max="16384" width="9" style="2"/>
  </cols>
  <sheetData>
    <row r="1" spans="1:55" s="158" customFormat="1" ht="36.75" customHeight="1" thickBot="1">
      <c r="A1" s="365" t="s">
        <v>39</v>
      </c>
      <c r="B1" s="365"/>
      <c r="C1" s="365"/>
      <c r="D1" s="365"/>
      <c r="E1" s="365"/>
      <c r="F1" s="365"/>
      <c r="G1" s="365"/>
      <c r="H1" s="365"/>
      <c r="I1" s="365"/>
      <c r="J1" s="366"/>
      <c r="K1" s="340" t="s">
        <v>132</v>
      </c>
      <c r="L1" s="341"/>
      <c r="M1" s="169" t="s">
        <v>40</v>
      </c>
      <c r="N1" s="168"/>
      <c r="O1" s="170"/>
      <c r="P1" s="340" t="s">
        <v>132</v>
      </c>
      <c r="Q1" s="341"/>
      <c r="R1" s="342" t="s">
        <v>132</v>
      </c>
      <c r="S1" s="341"/>
      <c r="T1" s="169" t="s">
        <v>41</v>
      </c>
      <c r="U1" s="168"/>
      <c r="V1" s="168"/>
      <c r="W1" s="154" t="e">
        <f>IF(K1="末",1,K1+1)</f>
        <v>#VALUE!</v>
      </c>
      <c r="AX1" s="209"/>
      <c r="AY1" s="159"/>
      <c r="AZ1" s="163"/>
      <c r="BA1" s="159"/>
      <c r="BB1" s="163"/>
    </row>
    <row r="2" spans="1:55">
      <c r="AG2" s="78" t="str">
        <f>IF(様式第10号!G10="",様式第10号!L3,様式第10号!L3&amp;" 事業実施農業法人等名： "&amp;様式第10号!G10&amp;"")</f>
        <v>〈令和４年度第１回〉</v>
      </c>
      <c r="AT2" s="153"/>
      <c r="AU2" s="2"/>
      <c r="AV2" s="2"/>
      <c r="AW2" s="2"/>
    </row>
    <row r="3" spans="1:55" ht="31.5" customHeight="1">
      <c r="A3" s="27" t="s">
        <v>42</v>
      </c>
      <c r="AF3" s="144"/>
      <c r="AG3" s="78" t="str">
        <f>IF(様式第10号!$F$14="","","法人等雇用就農者氏名： "&amp;様式第10号!F14)</f>
        <v/>
      </c>
      <c r="AT3" s="153"/>
      <c r="AU3" s="153"/>
      <c r="AV3" s="153"/>
    </row>
    <row r="4" spans="1:55" ht="23.25" customHeight="1">
      <c r="A4" s="3" t="s">
        <v>43</v>
      </c>
      <c r="B4" s="4"/>
      <c r="C4" s="1"/>
      <c r="D4" s="9"/>
      <c r="E4" s="9"/>
      <c r="F4" s="9"/>
      <c r="G4" s="1"/>
      <c r="H4" s="9"/>
      <c r="I4" s="9"/>
      <c r="J4" s="9"/>
      <c r="K4" s="9"/>
      <c r="L4" s="9"/>
      <c r="M4" s="9"/>
      <c r="N4" s="9"/>
      <c r="O4" s="9"/>
      <c r="P4" s="9"/>
      <c r="Q4" s="9"/>
      <c r="R4" s="9"/>
      <c r="S4" s="9"/>
      <c r="T4" s="9"/>
      <c r="U4" s="9"/>
      <c r="V4" s="9"/>
      <c r="W4" s="9"/>
      <c r="X4" s="9"/>
      <c r="Y4" s="9"/>
      <c r="Z4" s="9"/>
      <c r="AA4" s="9"/>
      <c r="AB4" s="9"/>
      <c r="AC4" s="9"/>
      <c r="AD4" s="9"/>
      <c r="AE4" s="9"/>
      <c r="AF4" s="9"/>
      <c r="AT4" s="153"/>
      <c r="AU4" s="153"/>
      <c r="AV4" s="153"/>
    </row>
    <row r="5" spans="1:55" customFormat="1" ht="23.25" customHeight="1">
      <c r="B5" s="20" t="s">
        <v>44</v>
      </c>
      <c r="E5" s="20" t="s">
        <v>45</v>
      </c>
      <c r="AQ5" s="2"/>
      <c r="AR5" s="2"/>
      <c r="AS5" s="2"/>
      <c r="AT5" s="155"/>
      <c r="AU5" s="153"/>
      <c r="AV5" s="153"/>
      <c r="AW5" s="154"/>
      <c r="AX5" s="154"/>
      <c r="AY5" s="161"/>
      <c r="AZ5" s="165"/>
      <c r="BA5" s="161"/>
      <c r="BB5" s="165"/>
      <c r="BC5" s="156"/>
    </row>
    <row r="6" spans="1:55" s="7" customFormat="1" ht="23.25" customHeight="1">
      <c r="E6" s="19" t="s">
        <v>46</v>
      </c>
      <c r="AQ6" s="2"/>
      <c r="AR6" s="2"/>
      <c r="AS6" s="2"/>
      <c r="AT6" s="157"/>
      <c r="AU6" s="157"/>
      <c r="AV6" s="157"/>
      <c r="AW6" s="157"/>
      <c r="AX6" s="157"/>
      <c r="AY6" s="162"/>
      <c r="AZ6" s="166"/>
      <c r="BA6" s="162"/>
      <c r="BB6" s="166"/>
      <c r="BC6" s="157"/>
    </row>
    <row r="7" spans="1:55" s="7" customFormat="1" ht="24.75" customHeight="1">
      <c r="B7" s="19" t="s">
        <v>47</v>
      </c>
      <c r="E7" s="19" t="s">
        <v>48</v>
      </c>
      <c r="AQ7" s="2"/>
      <c r="AR7" s="2"/>
      <c r="AS7" s="2"/>
      <c r="AT7" s="157"/>
      <c r="AU7" s="370" t="s">
        <v>49</v>
      </c>
      <c r="AV7" s="370"/>
      <c r="AW7" s="370"/>
      <c r="AX7" s="370"/>
      <c r="AY7" s="370"/>
      <c r="AZ7" s="370"/>
      <c r="BA7" s="370"/>
      <c r="BB7" s="370"/>
      <c r="BC7" s="370"/>
    </row>
    <row r="8" spans="1:55" s="7" customFormat="1" ht="6" customHeight="1">
      <c r="E8" s="19"/>
      <c r="AQ8" s="2"/>
      <c r="AR8" s="2"/>
      <c r="AS8" s="2"/>
      <c r="AT8" s="157"/>
      <c r="AU8" s="157"/>
      <c r="AV8" s="157"/>
      <c r="AW8" s="157"/>
      <c r="AX8" s="157"/>
      <c r="AY8" s="162"/>
      <c r="AZ8" s="166"/>
      <c r="BA8" s="162"/>
      <c r="BB8" s="166"/>
      <c r="BC8" s="157"/>
    </row>
    <row r="9" spans="1:55" s="7" customFormat="1" ht="24.75" customHeight="1" thickBot="1">
      <c r="B9" s="354" t="s">
        <v>50</v>
      </c>
      <c r="C9" s="354"/>
      <c r="D9" s="354"/>
      <c r="E9" s="354"/>
      <c r="F9" s="354"/>
      <c r="G9" s="354"/>
      <c r="H9" s="354"/>
      <c r="I9" s="16"/>
      <c r="K9" s="354" t="s">
        <v>51</v>
      </c>
      <c r="L9" s="354"/>
      <c r="M9" s="354"/>
      <c r="N9" s="354"/>
      <c r="O9" s="354"/>
      <c r="P9" s="354"/>
      <c r="Q9" s="354"/>
      <c r="R9" s="354"/>
      <c r="S9" s="354"/>
      <c r="U9" s="354" t="s">
        <v>52</v>
      </c>
      <c r="V9" s="354"/>
      <c r="W9" s="354"/>
      <c r="X9" s="354"/>
      <c r="Y9" s="354"/>
      <c r="Z9" s="354"/>
      <c r="AA9" s="354"/>
      <c r="AB9" s="354"/>
      <c r="AC9" s="354"/>
      <c r="AD9" s="354"/>
      <c r="AE9" s="354"/>
      <c r="AF9" s="354"/>
      <c r="AQ9" s="2"/>
      <c r="AR9" s="2"/>
      <c r="AS9" s="2"/>
      <c r="AT9" s="157"/>
      <c r="AU9" s="368" t="s">
        <v>53</v>
      </c>
      <c r="AV9" s="368" t="s">
        <v>54</v>
      </c>
      <c r="AW9" s="369" t="s">
        <v>55</v>
      </c>
      <c r="AX9" s="369" t="s">
        <v>131</v>
      </c>
      <c r="AY9" s="367" t="s">
        <v>56</v>
      </c>
      <c r="AZ9" s="367"/>
      <c r="BA9" s="367"/>
      <c r="BB9" s="367"/>
      <c r="BC9" s="216" t="s">
        <v>139</v>
      </c>
    </row>
    <row r="10" spans="1:55" s="7" customFormat="1" ht="7.5" customHeight="1">
      <c r="B10" s="21"/>
      <c r="C10" s="21"/>
      <c r="D10" s="21"/>
      <c r="E10" s="21"/>
      <c r="F10" s="21"/>
      <c r="G10" s="21"/>
      <c r="H10" s="21"/>
      <c r="I10" s="16"/>
      <c r="AQ10" s="2"/>
      <c r="AR10" s="2"/>
      <c r="AS10" s="2"/>
      <c r="AT10" s="157"/>
      <c r="AU10" s="368"/>
      <c r="AV10" s="368"/>
      <c r="AW10" s="369"/>
      <c r="AX10" s="369"/>
      <c r="AY10" s="367"/>
      <c r="AZ10" s="367"/>
      <c r="BA10" s="367"/>
      <c r="BB10" s="367"/>
      <c r="BC10" s="157"/>
    </row>
    <row r="11" spans="1:55" ht="36.75" customHeight="1">
      <c r="A11" s="355" t="str">
        <f>様式第10号!AG25</f>
        <v/>
      </c>
      <c r="B11" s="355"/>
      <c r="C11" s="11" t="s">
        <v>7</v>
      </c>
      <c r="D11" s="124" t="s">
        <v>57</v>
      </c>
      <c r="E11" s="356"/>
      <c r="F11" s="357"/>
      <c r="G11" s="348" t="s">
        <v>58</v>
      </c>
      <c r="H11" s="348"/>
      <c r="I11" s="348"/>
      <c r="J11" s="16" t="s">
        <v>59</v>
      </c>
      <c r="K11" s="174" t="str">
        <f>AY11</f>
        <v/>
      </c>
      <c r="L11" s="17" t="s">
        <v>20</v>
      </c>
      <c r="M11" s="174" t="str">
        <f>AZ11</f>
        <v/>
      </c>
      <c r="N11" s="18" t="s">
        <v>8</v>
      </c>
      <c r="O11" s="11" t="s">
        <v>19</v>
      </c>
      <c r="P11" s="174" t="str">
        <f t="shared" ref="P11:P16" si="0">BA11</f>
        <v/>
      </c>
      <c r="Q11" s="17" t="s">
        <v>20</v>
      </c>
      <c r="R11" s="174" t="str">
        <f t="shared" ref="R11:R16" si="1">BB11</f>
        <v/>
      </c>
      <c r="S11" s="18" t="s">
        <v>8</v>
      </c>
      <c r="T11" s="16"/>
      <c r="U11" s="139" t="str">
        <f>A11</f>
        <v/>
      </c>
      <c r="V11" s="11" t="s">
        <v>7</v>
      </c>
      <c r="W11" s="1" t="s">
        <v>60</v>
      </c>
      <c r="X11" s="140" t="str">
        <f t="shared" ref="X11:X16" si="2">A11</f>
        <v/>
      </c>
      <c r="Y11" s="141" t="s">
        <v>19</v>
      </c>
      <c r="Z11" s="142">
        <f>IF(A11="",0,EOMONTH(A11,0))</f>
        <v>0</v>
      </c>
      <c r="AA11" s="1" t="s">
        <v>61</v>
      </c>
      <c r="AB11" s="106" t="s">
        <v>57</v>
      </c>
      <c r="AC11" s="356"/>
      <c r="AD11" s="357"/>
      <c r="AE11" s="348" t="s">
        <v>58</v>
      </c>
      <c r="AF11" s="348"/>
      <c r="AU11" s="167" t="str">
        <f>X11</f>
        <v/>
      </c>
      <c r="AV11" s="167">
        <f>Z11</f>
        <v>0</v>
      </c>
      <c r="AW11" s="175" t="str">
        <f>IFERROR(EDATE(EDATE(EDATE($AU11,-1)+$W$1-1,IF($P$1="当月",0,-1)),IF($K$1="末",1,0)),"")</f>
        <v/>
      </c>
      <c r="AX11" s="208" t="str">
        <f>IFERROR(EDATE(AW11,1)-1,"")</f>
        <v/>
      </c>
      <c r="AY11" s="176" t="str">
        <f>IFERROR(IF(AV11=0,"",MONTH(AW11)),"")</f>
        <v/>
      </c>
      <c r="AZ11" s="176" t="str">
        <f>IFERROR(IF(AV11=0,"",DAY(AW11)),"")</f>
        <v/>
      </c>
      <c r="BA11" s="177" t="str">
        <f>IFERROR(IF(AV11=0,"",MONTH(AX11)),"")</f>
        <v/>
      </c>
      <c r="BB11" s="177" t="str">
        <f>IFERROR(IF(AV11=0,"",DAY(AX11)),"")</f>
        <v/>
      </c>
      <c r="BC11" s="217">
        <f>Z11</f>
        <v>0</v>
      </c>
    </row>
    <row r="12" spans="1:55" ht="36.75" customHeight="1">
      <c r="A12" s="355" t="str">
        <f>様式第10号!AG26</f>
        <v/>
      </c>
      <c r="B12" s="355"/>
      <c r="C12" s="11" t="s">
        <v>7</v>
      </c>
      <c r="D12" s="124" t="s">
        <v>57</v>
      </c>
      <c r="E12" s="356"/>
      <c r="F12" s="357"/>
      <c r="G12" s="348" t="s">
        <v>58</v>
      </c>
      <c r="H12" s="348"/>
      <c r="I12" s="348"/>
      <c r="J12" s="16" t="s">
        <v>59</v>
      </c>
      <c r="K12" s="174" t="str">
        <f t="shared" ref="K12:K16" si="3">AY12</f>
        <v/>
      </c>
      <c r="L12" s="17" t="s">
        <v>20</v>
      </c>
      <c r="M12" s="174" t="str">
        <f t="shared" ref="M12:M16" si="4">AZ12</f>
        <v/>
      </c>
      <c r="N12" s="18" t="s">
        <v>8</v>
      </c>
      <c r="O12" s="11" t="s">
        <v>19</v>
      </c>
      <c r="P12" s="174" t="str">
        <f t="shared" si="0"/>
        <v/>
      </c>
      <c r="Q12" s="17" t="s">
        <v>62</v>
      </c>
      <c r="R12" s="174" t="str">
        <f t="shared" si="1"/>
        <v/>
      </c>
      <c r="S12" s="18" t="s">
        <v>8</v>
      </c>
      <c r="T12" s="16"/>
      <c r="U12" s="139" t="str">
        <f t="shared" ref="U12:U16" si="5">A12</f>
        <v/>
      </c>
      <c r="V12" s="11" t="s">
        <v>7</v>
      </c>
      <c r="W12" s="1" t="s">
        <v>60</v>
      </c>
      <c r="X12" s="140" t="str">
        <f t="shared" si="2"/>
        <v/>
      </c>
      <c r="Y12" s="141" t="s">
        <v>19</v>
      </c>
      <c r="Z12" s="142">
        <f>IF(A12="",0,EOMONTH(A12,0))</f>
        <v>0</v>
      </c>
      <c r="AA12" s="1" t="s">
        <v>61</v>
      </c>
      <c r="AB12" s="106" t="s">
        <v>57</v>
      </c>
      <c r="AC12" s="356"/>
      <c r="AD12" s="357"/>
      <c r="AE12" s="348" t="s">
        <v>58</v>
      </c>
      <c r="AF12" s="348"/>
      <c r="AU12" s="167" t="str">
        <f t="shared" ref="AU12:AU16" si="6">X12</f>
        <v/>
      </c>
      <c r="AV12" s="167">
        <f t="shared" ref="AV12:AV16" si="7">Z12</f>
        <v>0</v>
      </c>
      <c r="AW12" s="175" t="str">
        <f t="shared" ref="AW12:AW16" si="8">IFERROR(EDATE(EDATE(EDATE($AU12,-1)+$W$1-1,IF($P$1="当月",0,-1)),IF($K$1="末",1,0)),"")</f>
        <v/>
      </c>
      <c r="AX12" s="208" t="str">
        <f t="shared" ref="AX12:AX16" si="9">IFERROR(EDATE(AW12,1)-1,"")</f>
        <v/>
      </c>
      <c r="AY12" s="176" t="str">
        <f t="shared" ref="AY12:AY16" si="10">IFERROR(IF(AV12=0,"",MONTH(AW12)),"")</f>
        <v/>
      </c>
      <c r="AZ12" s="176" t="str">
        <f t="shared" ref="AZ12:AZ16" si="11">IFERROR(IF(AV12=0,"",DAY(AW12)),"")</f>
        <v/>
      </c>
      <c r="BA12" s="177" t="str">
        <f t="shared" ref="BA12:BA16" si="12">IFERROR(IF(AV12=0,"",MONTH(AX12)),"")</f>
        <v/>
      </c>
      <c r="BB12" s="177" t="str">
        <f t="shared" ref="BB12:BB16" si="13">IFERROR(IF(AV12=0,"",DAY(AX12)),"")</f>
        <v/>
      </c>
      <c r="BC12" s="217">
        <f t="shared" ref="BC12:BC16" si="14">Z12</f>
        <v>0</v>
      </c>
    </row>
    <row r="13" spans="1:55" ht="36.75" customHeight="1">
      <c r="A13" s="355" t="str">
        <f>様式第10号!AG27</f>
        <v/>
      </c>
      <c r="B13" s="355"/>
      <c r="C13" s="11" t="s">
        <v>7</v>
      </c>
      <c r="D13" s="124" t="s">
        <v>57</v>
      </c>
      <c r="E13" s="356"/>
      <c r="F13" s="357"/>
      <c r="G13" s="348" t="s">
        <v>58</v>
      </c>
      <c r="H13" s="348"/>
      <c r="I13" s="348"/>
      <c r="J13" s="16" t="s">
        <v>59</v>
      </c>
      <c r="K13" s="174" t="str">
        <f t="shared" si="3"/>
        <v/>
      </c>
      <c r="L13" s="17" t="s">
        <v>20</v>
      </c>
      <c r="M13" s="174" t="str">
        <f t="shared" si="4"/>
        <v/>
      </c>
      <c r="N13" s="18" t="s">
        <v>8</v>
      </c>
      <c r="O13" s="11" t="s">
        <v>19</v>
      </c>
      <c r="P13" s="174" t="str">
        <f t="shared" si="0"/>
        <v/>
      </c>
      <c r="Q13" s="17" t="s">
        <v>20</v>
      </c>
      <c r="R13" s="174" t="str">
        <f t="shared" si="1"/>
        <v/>
      </c>
      <c r="S13" s="18" t="s">
        <v>8</v>
      </c>
      <c r="T13" s="16"/>
      <c r="U13" s="139" t="str">
        <f t="shared" si="5"/>
        <v/>
      </c>
      <c r="V13" s="11" t="s">
        <v>7</v>
      </c>
      <c r="W13" s="1" t="s">
        <v>60</v>
      </c>
      <c r="X13" s="140" t="str">
        <f t="shared" si="2"/>
        <v/>
      </c>
      <c r="Y13" s="141" t="s">
        <v>19</v>
      </c>
      <c r="Z13" s="142">
        <f>IF(A13="",0,EOMONTH(A13,0))</f>
        <v>0</v>
      </c>
      <c r="AA13" s="1" t="s">
        <v>61</v>
      </c>
      <c r="AB13" s="106" t="s">
        <v>57</v>
      </c>
      <c r="AC13" s="356"/>
      <c r="AD13" s="357"/>
      <c r="AE13" s="348" t="s">
        <v>58</v>
      </c>
      <c r="AF13" s="348"/>
      <c r="AU13" s="167" t="str">
        <f t="shared" si="6"/>
        <v/>
      </c>
      <c r="AV13" s="167">
        <f t="shared" si="7"/>
        <v>0</v>
      </c>
      <c r="AW13" s="175" t="str">
        <f t="shared" si="8"/>
        <v/>
      </c>
      <c r="AX13" s="208" t="str">
        <f t="shared" si="9"/>
        <v/>
      </c>
      <c r="AY13" s="176" t="str">
        <f t="shared" si="10"/>
        <v/>
      </c>
      <c r="AZ13" s="176" t="str">
        <f t="shared" si="11"/>
        <v/>
      </c>
      <c r="BA13" s="177" t="str">
        <f t="shared" si="12"/>
        <v/>
      </c>
      <c r="BB13" s="177" t="str">
        <f t="shared" si="13"/>
        <v/>
      </c>
      <c r="BC13" s="217">
        <f t="shared" si="14"/>
        <v>0</v>
      </c>
    </row>
    <row r="14" spans="1:55" ht="36.75" customHeight="1">
      <c r="A14" s="355" t="str">
        <f>様式第10号!AG28</f>
        <v/>
      </c>
      <c r="B14" s="355"/>
      <c r="C14" s="11" t="s">
        <v>7</v>
      </c>
      <c r="D14" s="124" t="s">
        <v>57</v>
      </c>
      <c r="E14" s="356"/>
      <c r="F14" s="357"/>
      <c r="G14" s="348" t="s">
        <v>58</v>
      </c>
      <c r="H14" s="348"/>
      <c r="I14" s="348"/>
      <c r="J14" s="16" t="s">
        <v>59</v>
      </c>
      <c r="K14" s="174" t="str">
        <f t="shared" si="3"/>
        <v/>
      </c>
      <c r="L14" s="17" t="s">
        <v>20</v>
      </c>
      <c r="M14" s="174" t="str">
        <f t="shared" si="4"/>
        <v/>
      </c>
      <c r="N14" s="18" t="s">
        <v>8</v>
      </c>
      <c r="O14" s="11" t="s">
        <v>19</v>
      </c>
      <c r="P14" s="174" t="str">
        <f t="shared" si="0"/>
        <v/>
      </c>
      <c r="Q14" s="17" t="s">
        <v>20</v>
      </c>
      <c r="R14" s="174" t="str">
        <f t="shared" si="1"/>
        <v/>
      </c>
      <c r="S14" s="18" t="s">
        <v>8</v>
      </c>
      <c r="T14" s="16"/>
      <c r="U14" s="139" t="str">
        <f t="shared" si="5"/>
        <v/>
      </c>
      <c r="V14" s="11" t="s">
        <v>7</v>
      </c>
      <c r="W14" s="1" t="s">
        <v>60</v>
      </c>
      <c r="X14" s="140" t="str">
        <f t="shared" si="2"/>
        <v/>
      </c>
      <c r="Y14" s="141" t="s">
        <v>19</v>
      </c>
      <c r="Z14" s="142">
        <f>IF(A14="",0,EOMONTH(A14,0))</f>
        <v>0</v>
      </c>
      <c r="AA14" s="1" t="s">
        <v>61</v>
      </c>
      <c r="AB14" s="106" t="s">
        <v>57</v>
      </c>
      <c r="AC14" s="356"/>
      <c r="AD14" s="357"/>
      <c r="AE14" s="348" t="s">
        <v>58</v>
      </c>
      <c r="AF14" s="348"/>
      <c r="AU14" s="167" t="str">
        <f t="shared" si="6"/>
        <v/>
      </c>
      <c r="AV14" s="167">
        <f t="shared" si="7"/>
        <v>0</v>
      </c>
      <c r="AW14" s="175" t="str">
        <f t="shared" si="8"/>
        <v/>
      </c>
      <c r="AX14" s="208" t="str">
        <f t="shared" si="9"/>
        <v/>
      </c>
      <c r="AY14" s="176" t="str">
        <f t="shared" si="10"/>
        <v/>
      </c>
      <c r="AZ14" s="176" t="str">
        <f t="shared" si="11"/>
        <v/>
      </c>
      <c r="BA14" s="177" t="str">
        <f t="shared" si="12"/>
        <v/>
      </c>
      <c r="BB14" s="177" t="str">
        <f t="shared" si="13"/>
        <v/>
      </c>
      <c r="BC14" s="217">
        <f t="shared" si="14"/>
        <v>0</v>
      </c>
    </row>
    <row r="15" spans="1:55" ht="36.75" customHeight="1">
      <c r="A15" s="355" t="str">
        <f>様式第10号!AG29</f>
        <v/>
      </c>
      <c r="B15" s="355"/>
      <c r="C15" s="11" t="s">
        <v>7</v>
      </c>
      <c r="D15" s="124" t="s">
        <v>57</v>
      </c>
      <c r="E15" s="356"/>
      <c r="F15" s="357"/>
      <c r="G15" s="348" t="s">
        <v>58</v>
      </c>
      <c r="H15" s="348"/>
      <c r="I15" s="348"/>
      <c r="J15" s="16" t="s">
        <v>59</v>
      </c>
      <c r="K15" s="174" t="str">
        <f t="shared" si="3"/>
        <v/>
      </c>
      <c r="L15" s="17" t="s">
        <v>20</v>
      </c>
      <c r="M15" s="174" t="str">
        <f t="shared" si="4"/>
        <v/>
      </c>
      <c r="N15" s="18" t="s">
        <v>8</v>
      </c>
      <c r="O15" s="11" t="s">
        <v>19</v>
      </c>
      <c r="P15" s="174" t="str">
        <f t="shared" si="0"/>
        <v/>
      </c>
      <c r="Q15" s="17" t="s">
        <v>20</v>
      </c>
      <c r="R15" s="174" t="str">
        <f t="shared" si="1"/>
        <v/>
      </c>
      <c r="S15" s="18" t="s">
        <v>8</v>
      </c>
      <c r="T15" s="16"/>
      <c r="U15" s="139" t="str">
        <f t="shared" si="5"/>
        <v/>
      </c>
      <c r="V15" s="11" t="s">
        <v>7</v>
      </c>
      <c r="W15" s="1" t="s">
        <v>60</v>
      </c>
      <c r="X15" s="140" t="str">
        <f t="shared" si="2"/>
        <v/>
      </c>
      <c r="Y15" s="141" t="s">
        <v>19</v>
      </c>
      <c r="Z15" s="142">
        <f>IF(A15="",0,EOMONTH(A15,0))</f>
        <v>0</v>
      </c>
      <c r="AA15" s="1" t="s">
        <v>61</v>
      </c>
      <c r="AB15" s="106" t="s">
        <v>57</v>
      </c>
      <c r="AC15" s="356"/>
      <c r="AD15" s="357"/>
      <c r="AE15" s="348" t="s">
        <v>58</v>
      </c>
      <c r="AF15" s="348"/>
      <c r="AU15" s="167" t="str">
        <f t="shared" si="6"/>
        <v/>
      </c>
      <c r="AV15" s="167">
        <f t="shared" si="7"/>
        <v>0</v>
      </c>
      <c r="AW15" s="175" t="str">
        <f t="shared" si="8"/>
        <v/>
      </c>
      <c r="AX15" s="208" t="str">
        <f t="shared" si="9"/>
        <v/>
      </c>
      <c r="AY15" s="176" t="str">
        <f t="shared" si="10"/>
        <v/>
      </c>
      <c r="AZ15" s="176" t="str">
        <f t="shared" si="11"/>
        <v/>
      </c>
      <c r="BA15" s="177" t="str">
        <f t="shared" si="12"/>
        <v/>
      </c>
      <c r="BB15" s="177" t="str">
        <f t="shared" si="13"/>
        <v/>
      </c>
      <c r="BC15" s="217">
        <f t="shared" si="14"/>
        <v>0</v>
      </c>
    </row>
    <row r="16" spans="1:55" ht="36.75" customHeight="1">
      <c r="A16" s="355" t="str">
        <f>様式第10号!AG30</f>
        <v/>
      </c>
      <c r="B16" s="355"/>
      <c r="C16" s="11" t="s">
        <v>7</v>
      </c>
      <c r="D16" s="124" t="s">
        <v>57</v>
      </c>
      <c r="E16" s="356"/>
      <c r="F16" s="357"/>
      <c r="G16" s="348" t="s">
        <v>58</v>
      </c>
      <c r="H16" s="348"/>
      <c r="I16" s="348"/>
      <c r="J16" s="16" t="s">
        <v>59</v>
      </c>
      <c r="K16" s="174" t="str">
        <f t="shared" si="3"/>
        <v/>
      </c>
      <c r="L16" s="17" t="s">
        <v>20</v>
      </c>
      <c r="M16" s="174" t="str">
        <f t="shared" si="4"/>
        <v/>
      </c>
      <c r="N16" s="18" t="s">
        <v>8</v>
      </c>
      <c r="O16" s="11" t="s">
        <v>19</v>
      </c>
      <c r="P16" s="174" t="str">
        <f t="shared" si="0"/>
        <v/>
      </c>
      <c r="Q16" s="17" t="s">
        <v>20</v>
      </c>
      <c r="R16" s="174" t="str">
        <f t="shared" si="1"/>
        <v/>
      </c>
      <c r="S16" s="18" t="s">
        <v>8</v>
      </c>
      <c r="T16" s="16"/>
      <c r="U16" s="139" t="str">
        <f t="shared" si="5"/>
        <v/>
      </c>
      <c r="V16" s="11" t="s">
        <v>7</v>
      </c>
      <c r="W16" s="1" t="s">
        <v>60</v>
      </c>
      <c r="X16" s="140" t="str">
        <f t="shared" si="2"/>
        <v/>
      </c>
      <c r="Y16" s="141" t="s">
        <v>19</v>
      </c>
      <c r="Z16" s="142">
        <f>IF(A15="",0,EOMONTH(A16,0))</f>
        <v>0</v>
      </c>
      <c r="AA16" s="1" t="s">
        <v>61</v>
      </c>
      <c r="AB16" s="106" t="s">
        <v>57</v>
      </c>
      <c r="AC16" s="356"/>
      <c r="AD16" s="357"/>
      <c r="AE16" s="348" t="s">
        <v>58</v>
      </c>
      <c r="AF16" s="348"/>
      <c r="AU16" s="167" t="str">
        <f t="shared" si="6"/>
        <v/>
      </c>
      <c r="AV16" s="167">
        <f t="shared" si="7"/>
        <v>0</v>
      </c>
      <c r="AW16" s="175" t="str">
        <f t="shared" si="8"/>
        <v/>
      </c>
      <c r="AX16" s="208" t="str">
        <f t="shared" si="9"/>
        <v/>
      </c>
      <c r="AY16" s="176" t="str">
        <f t="shared" si="10"/>
        <v/>
      </c>
      <c r="AZ16" s="176" t="str">
        <f t="shared" si="11"/>
        <v/>
      </c>
      <c r="BA16" s="177" t="str">
        <f t="shared" si="12"/>
        <v/>
      </c>
      <c r="BB16" s="177" t="str">
        <f t="shared" si="13"/>
        <v/>
      </c>
      <c r="BC16" s="217">
        <f t="shared" si="14"/>
        <v>0</v>
      </c>
    </row>
    <row r="17" spans="1:55">
      <c r="AG17" s="5"/>
      <c r="AU17" s="368" t="s">
        <v>63</v>
      </c>
      <c r="AV17" s="368"/>
      <c r="AX17" s="153"/>
    </row>
    <row r="18" spans="1:55" ht="32.25" customHeight="1">
      <c r="A18" s="348" t="s">
        <v>64</v>
      </c>
      <c r="B18" s="348"/>
      <c r="C18" s="348"/>
      <c r="D18" s="124" t="s">
        <v>57</v>
      </c>
      <c r="E18" s="349" t="str">
        <f>IF(様式第10号!$I$17="","",ROUNDDOWN(SUM($E$11:$F$16)/(様式第10号!I17)/4,2))</f>
        <v/>
      </c>
      <c r="F18" s="350"/>
      <c r="G18" s="348" t="s">
        <v>58</v>
      </c>
      <c r="H18" s="348"/>
      <c r="I18" s="348"/>
      <c r="J18" s="362"/>
      <c r="K18" s="362"/>
      <c r="L18" s="125"/>
      <c r="M18" s="362"/>
      <c r="N18" s="362"/>
      <c r="O18" s="362"/>
      <c r="P18" s="362"/>
      <c r="Q18" s="362"/>
      <c r="R18" s="16"/>
      <c r="U18" s="348" t="s">
        <v>65</v>
      </c>
      <c r="V18" s="348"/>
      <c r="W18" s="124"/>
      <c r="X18" s="124"/>
      <c r="Y18" s="124"/>
      <c r="Z18" s="124"/>
      <c r="AA18" s="124"/>
      <c r="AB18" s="124" t="s">
        <v>57</v>
      </c>
      <c r="AC18" s="349" t="str">
        <f>IF(SUM(AC11:AD16)=0,"",SUM(AC11:AD16))</f>
        <v/>
      </c>
      <c r="AD18" s="350"/>
      <c r="AE18" s="348" t="s">
        <v>58</v>
      </c>
      <c r="AF18" s="348"/>
      <c r="AU18" s="153">
        <v>1</v>
      </c>
      <c r="AV18" s="154" t="s">
        <v>66</v>
      </c>
    </row>
    <row r="19" spans="1:55" ht="28.5" customHeight="1">
      <c r="A19" s="1"/>
      <c r="B19" s="1"/>
      <c r="C19" s="1"/>
      <c r="D19" s="9"/>
      <c r="E19" s="9"/>
      <c r="F19" s="9"/>
      <c r="G19" s="1"/>
      <c r="H19" s="9"/>
      <c r="I19" s="9"/>
      <c r="J19" s="9"/>
      <c r="K19" s="9"/>
      <c r="L19" s="9"/>
      <c r="N19" s="9"/>
      <c r="O19" s="9"/>
      <c r="P19" s="9"/>
      <c r="Q19" s="9"/>
      <c r="R19" s="9"/>
      <c r="S19" s="9"/>
      <c r="T19" s="9"/>
      <c r="U19" s="9"/>
      <c r="V19" s="9"/>
      <c r="W19" s="9"/>
      <c r="X19" s="9"/>
      <c r="Y19" s="9"/>
      <c r="Z19" s="9"/>
      <c r="AA19" s="9"/>
      <c r="AB19" s="9"/>
      <c r="AC19" s="9"/>
      <c r="AD19" s="9"/>
      <c r="AE19" s="9"/>
      <c r="AF19" s="9"/>
      <c r="AU19" s="153">
        <f>AU18+1</f>
        <v>2</v>
      </c>
      <c r="AV19" s="154" t="s">
        <v>67</v>
      </c>
    </row>
    <row r="20" spans="1:55" ht="26.25" customHeight="1">
      <c r="A20" s="26" t="s">
        <v>68</v>
      </c>
      <c r="G20" s="12"/>
      <c r="AU20" s="153">
        <f t="shared" ref="AU20:AU38" si="15">AU19+1</f>
        <v>3</v>
      </c>
      <c r="AV20" s="154" t="s">
        <v>69</v>
      </c>
    </row>
    <row r="21" spans="1:55" ht="22.5" customHeight="1" thickBot="1">
      <c r="B21" s="354" t="s">
        <v>70</v>
      </c>
      <c r="C21" s="354"/>
      <c r="D21" s="354"/>
      <c r="E21" s="354"/>
      <c r="F21" s="354"/>
      <c r="G21" s="354"/>
      <c r="H21" s="354"/>
      <c r="I21" s="16"/>
      <c r="AU21" s="153">
        <f t="shared" si="15"/>
        <v>4</v>
      </c>
    </row>
    <row r="22" spans="1:55" ht="16.5" customHeight="1">
      <c r="B22" s="21"/>
      <c r="C22" s="21"/>
      <c r="D22" s="21"/>
      <c r="E22" s="21"/>
      <c r="F22" s="21"/>
      <c r="G22" s="21"/>
      <c r="H22" s="21"/>
      <c r="I22" s="16"/>
      <c r="AU22" s="153">
        <f t="shared" si="15"/>
        <v>5</v>
      </c>
    </row>
    <row r="23" spans="1:55" ht="36" customHeight="1">
      <c r="A23" s="363" t="str">
        <f>A11</f>
        <v/>
      </c>
      <c r="B23" s="363"/>
      <c r="C23" s="25" t="s">
        <v>7</v>
      </c>
      <c r="D23" s="124" t="s">
        <v>57</v>
      </c>
      <c r="E23" s="361"/>
      <c r="F23" s="361"/>
      <c r="G23" s="361"/>
      <c r="H23" s="361"/>
      <c r="I23" s="361"/>
      <c r="J23" s="361"/>
      <c r="K23" s="361"/>
      <c r="L23" s="361"/>
      <c r="M23" s="361"/>
      <c r="N23" s="361"/>
      <c r="O23" s="361"/>
      <c r="P23" s="343" t="str">
        <f>A14</f>
        <v/>
      </c>
      <c r="Q23" s="344"/>
      <c r="R23" s="11" t="s">
        <v>7</v>
      </c>
      <c r="S23" s="124" t="s">
        <v>57</v>
      </c>
      <c r="T23" s="345"/>
      <c r="U23" s="346"/>
      <c r="V23" s="346"/>
      <c r="W23" s="346"/>
      <c r="X23" s="346"/>
      <c r="Y23" s="346"/>
      <c r="Z23" s="346"/>
      <c r="AA23" s="346"/>
      <c r="AB23" s="346"/>
      <c r="AC23" s="346"/>
      <c r="AD23" s="346"/>
      <c r="AE23" s="347"/>
      <c r="AF23" s="143"/>
      <c r="AU23" s="153">
        <f t="shared" si="15"/>
        <v>6</v>
      </c>
    </row>
    <row r="24" spans="1:55" ht="36" customHeight="1">
      <c r="A24" s="364" t="str">
        <f>A12</f>
        <v/>
      </c>
      <c r="B24" s="364"/>
      <c r="C24" s="25" t="s">
        <v>7</v>
      </c>
      <c r="D24" s="124" t="s">
        <v>57</v>
      </c>
      <c r="E24" s="345"/>
      <c r="F24" s="346"/>
      <c r="G24" s="346"/>
      <c r="H24" s="346"/>
      <c r="I24" s="346"/>
      <c r="J24" s="346"/>
      <c r="K24" s="346"/>
      <c r="L24" s="346"/>
      <c r="M24" s="346"/>
      <c r="N24" s="346"/>
      <c r="O24" s="347"/>
      <c r="P24" s="343" t="str">
        <f>A15</f>
        <v/>
      </c>
      <c r="Q24" s="344"/>
      <c r="R24" s="11" t="s">
        <v>7</v>
      </c>
      <c r="S24" s="124" t="s">
        <v>57</v>
      </c>
      <c r="T24" s="351"/>
      <c r="U24" s="352"/>
      <c r="V24" s="352"/>
      <c r="W24" s="352"/>
      <c r="X24" s="352"/>
      <c r="Y24" s="352"/>
      <c r="Z24" s="352"/>
      <c r="AA24" s="352"/>
      <c r="AB24" s="352"/>
      <c r="AC24" s="352"/>
      <c r="AD24" s="352"/>
      <c r="AE24" s="353"/>
      <c r="AF24" s="143"/>
      <c r="AU24" s="153">
        <f t="shared" si="15"/>
        <v>7</v>
      </c>
    </row>
    <row r="25" spans="1:55" ht="36" customHeight="1">
      <c r="A25" s="364" t="str">
        <f>A13</f>
        <v/>
      </c>
      <c r="B25" s="364"/>
      <c r="C25" s="25" t="s">
        <v>7</v>
      </c>
      <c r="D25" s="124" t="s">
        <v>57</v>
      </c>
      <c r="E25" s="361"/>
      <c r="F25" s="361"/>
      <c r="G25" s="361"/>
      <c r="H25" s="361"/>
      <c r="I25" s="361"/>
      <c r="J25" s="361"/>
      <c r="K25" s="361"/>
      <c r="L25" s="361"/>
      <c r="M25" s="361"/>
      <c r="N25" s="361"/>
      <c r="O25" s="361"/>
      <c r="P25" s="343" t="str">
        <f>A16</f>
        <v/>
      </c>
      <c r="Q25" s="344"/>
      <c r="R25" s="11" t="s">
        <v>7</v>
      </c>
      <c r="S25" s="124" t="s">
        <v>57</v>
      </c>
      <c r="T25" s="345"/>
      <c r="U25" s="346"/>
      <c r="V25" s="346"/>
      <c r="W25" s="346"/>
      <c r="X25" s="346"/>
      <c r="Y25" s="346"/>
      <c r="Z25" s="346"/>
      <c r="AA25" s="346"/>
      <c r="AB25" s="346"/>
      <c r="AC25" s="346"/>
      <c r="AD25" s="346"/>
      <c r="AE25" s="347"/>
      <c r="AF25" s="143"/>
      <c r="AU25" s="153">
        <f t="shared" si="15"/>
        <v>8</v>
      </c>
    </row>
    <row r="26" spans="1:55" ht="44.25" customHeight="1">
      <c r="A26" s="13" t="str">
        <f>IF(様式第10号!$J$4="","≪法人等雇用就農者の所感（疑問、課題等を含む）≫","≪法人等雇用就農者の所感（疑問、課題等を含む） （"&amp;MONTH(様式第10号!F16)&amp;"月～"&amp;MONTH(様式第10号!J16)&amp;"月の研修総括)≫")</f>
        <v>≪法人等雇用就農者の所感（疑問、課題等を含む）≫</v>
      </c>
      <c r="B26" s="1"/>
      <c r="C26" s="1"/>
      <c r="D26" s="1"/>
      <c r="E26" s="1"/>
      <c r="F26" s="1"/>
      <c r="G26" s="1"/>
      <c r="H26" s="1"/>
      <c r="I26" s="6"/>
      <c r="J26" s="6"/>
      <c r="K26" s="22"/>
      <c r="L26" s="22"/>
      <c r="M26" s="22"/>
      <c r="N26" s="116"/>
      <c r="O26" s="115"/>
      <c r="P26" s="23"/>
      <c r="R26" s="8"/>
      <c r="S26" s="10"/>
      <c r="T26" s="10"/>
      <c r="U26" s="24"/>
      <c r="V26" s="24"/>
      <c r="W26" s="24"/>
      <c r="X26" s="24"/>
      <c r="Y26" s="24"/>
      <c r="Z26" s="24"/>
      <c r="AA26" s="24"/>
      <c r="AB26" s="24"/>
      <c r="AC26" s="24"/>
      <c r="AD26" s="24"/>
      <c r="AE26" s="24"/>
      <c r="AF26" s="24"/>
      <c r="AU26" s="153">
        <f t="shared" si="15"/>
        <v>9</v>
      </c>
    </row>
    <row r="27" spans="1:55" ht="60.75" customHeight="1">
      <c r="A27" s="351"/>
      <c r="B27" s="352"/>
      <c r="C27" s="352"/>
      <c r="D27" s="352"/>
      <c r="E27" s="352"/>
      <c r="F27" s="352"/>
      <c r="G27" s="352"/>
      <c r="H27" s="352"/>
      <c r="I27" s="352"/>
      <c r="J27" s="352"/>
      <c r="K27" s="352"/>
      <c r="L27" s="352"/>
      <c r="M27" s="352"/>
      <c r="N27" s="352"/>
      <c r="O27" s="352"/>
      <c r="P27" s="352"/>
      <c r="Q27" s="352"/>
      <c r="R27" s="352"/>
      <c r="S27" s="352"/>
      <c r="T27" s="352"/>
      <c r="U27" s="352"/>
      <c r="V27" s="352"/>
      <c r="W27" s="352"/>
      <c r="X27" s="352"/>
      <c r="Y27" s="352"/>
      <c r="Z27" s="352"/>
      <c r="AA27" s="352"/>
      <c r="AB27" s="352"/>
      <c r="AC27" s="352"/>
      <c r="AD27" s="352"/>
      <c r="AE27" s="352"/>
      <c r="AF27" s="353"/>
      <c r="AU27" s="153">
        <f t="shared" si="15"/>
        <v>10</v>
      </c>
    </row>
    <row r="28" spans="1:55" customFormat="1" ht="21.75" customHeight="1">
      <c r="A28" s="3" t="str">
        <f>IF(様式第10号!$J$4="","≪研修指導者の所感（法人等雇用就農者の所感に対する対応、指導結果等を含む）≫","≪研修指導者の所感（法人等雇用就農者の所感に対する対応、指導結果等を含む） （"&amp;MONTH(様式第10号!F16)&amp;"月～"&amp;MONTH(様式第10号!J16)&amp;"月の研修総括)≫")</f>
        <v>≪研修指導者の所感（法人等雇用就農者の所感に対する対応、指導結果等を含む）≫</v>
      </c>
      <c r="B28" s="4"/>
      <c r="C28" s="4"/>
      <c r="D28" s="4"/>
      <c r="E28" s="4"/>
      <c r="F28" s="4"/>
      <c r="G28" s="4"/>
      <c r="H28" s="4"/>
      <c r="I28" s="4"/>
      <c r="J28" s="4"/>
      <c r="K28" s="4"/>
      <c r="L28" s="4"/>
      <c r="M28" s="4"/>
      <c r="N28" s="4"/>
      <c r="O28" s="4"/>
      <c r="P28" s="4"/>
      <c r="Q28" s="4"/>
      <c r="R28" s="4"/>
      <c r="S28" s="4"/>
      <c r="T28" s="4"/>
      <c r="U28" s="4"/>
      <c r="V28" s="3"/>
      <c r="W28" s="3"/>
      <c r="Y28" s="4"/>
      <c r="Z28" s="4"/>
      <c r="AA28" s="4"/>
      <c r="AB28" s="4"/>
      <c r="AC28" s="4"/>
      <c r="AD28" s="4"/>
      <c r="AE28" s="4"/>
      <c r="AF28" s="4"/>
      <c r="AT28" s="156"/>
      <c r="AU28" s="153">
        <f t="shared" si="15"/>
        <v>11</v>
      </c>
      <c r="AV28" s="156"/>
      <c r="AW28" s="156"/>
      <c r="AX28" s="156"/>
      <c r="AY28" s="161"/>
      <c r="AZ28" s="165"/>
      <c r="BA28" s="161"/>
      <c r="BB28" s="165"/>
      <c r="BC28" s="156"/>
    </row>
    <row r="29" spans="1:55" ht="62.25" customHeight="1">
      <c r="A29" s="351"/>
      <c r="B29" s="352"/>
      <c r="C29" s="352"/>
      <c r="D29" s="352"/>
      <c r="E29" s="352"/>
      <c r="F29" s="352"/>
      <c r="G29" s="352"/>
      <c r="H29" s="352"/>
      <c r="I29" s="352"/>
      <c r="J29" s="352"/>
      <c r="K29" s="352"/>
      <c r="L29" s="352"/>
      <c r="M29" s="352"/>
      <c r="N29" s="352"/>
      <c r="O29" s="352"/>
      <c r="P29" s="352"/>
      <c r="Q29" s="352"/>
      <c r="R29" s="352"/>
      <c r="S29" s="352"/>
      <c r="T29" s="352"/>
      <c r="U29" s="352"/>
      <c r="V29" s="352"/>
      <c r="W29" s="352"/>
      <c r="X29" s="352"/>
      <c r="Y29" s="352"/>
      <c r="Z29" s="352"/>
      <c r="AA29" s="352"/>
      <c r="AB29" s="352"/>
      <c r="AC29" s="352"/>
      <c r="AD29" s="352"/>
      <c r="AE29" s="352"/>
      <c r="AF29" s="353"/>
      <c r="AU29" s="153">
        <f t="shared" si="15"/>
        <v>12</v>
      </c>
    </row>
    <row r="30" spans="1:55" ht="18" customHeight="1">
      <c r="A30" s="107"/>
      <c r="B30" s="107"/>
      <c r="C30" s="107"/>
      <c r="D30" s="107"/>
      <c r="E30" s="107"/>
      <c r="F30" s="107"/>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U30" s="153">
        <f t="shared" si="15"/>
        <v>13</v>
      </c>
    </row>
    <row r="31" spans="1:55">
      <c r="A31" s="13" t="s">
        <v>71</v>
      </c>
      <c r="M31" s="15"/>
      <c r="AU31" s="153">
        <f t="shared" si="15"/>
        <v>14</v>
      </c>
    </row>
    <row r="32" spans="1:55" ht="5" customHeight="1">
      <c r="C32" s="152"/>
      <c r="E32" s="146"/>
      <c r="F32" s="146"/>
      <c r="G32" s="146"/>
      <c r="H32" s="146"/>
      <c r="I32" s="146"/>
      <c r="J32" s="146"/>
      <c r="K32" s="146"/>
      <c r="L32" s="146"/>
      <c r="M32" s="146"/>
      <c r="N32" s="146"/>
      <c r="O32" s="146"/>
      <c r="P32" s="146"/>
      <c r="Q32" s="146"/>
      <c r="R32" s="146"/>
      <c r="S32" s="146"/>
      <c r="T32" s="146"/>
      <c r="U32" s="146"/>
      <c r="V32" s="146"/>
      <c r="W32" s="146"/>
      <c r="X32" s="146"/>
      <c r="Y32" s="146"/>
      <c r="Z32" s="146"/>
      <c r="AA32" s="146"/>
      <c r="AB32" s="146"/>
      <c r="AC32" s="146"/>
      <c r="AD32" s="146"/>
      <c r="AE32" s="146"/>
      <c r="AF32" s="146"/>
      <c r="AG32" s="146"/>
      <c r="AU32" s="153">
        <f t="shared" si="15"/>
        <v>15</v>
      </c>
    </row>
    <row r="33" spans="1:47" ht="30" customHeight="1">
      <c r="B33" s="358" t="s">
        <v>72</v>
      </c>
      <c r="C33" s="359"/>
      <c r="E33" s="374" t="s">
        <v>73</v>
      </c>
      <c r="F33" s="374"/>
      <c r="G33" s="374"/>
      <c r="H33" s="374"/>
      <c r="I33" s="374"/>
      <c r="J33" s="374"/>
      <c r="K33" s="374"/>
      <c r="L33" s="374"/>
      <c r="M33" s="374"/>
      <c r="N33" s="374"/>
      <c r="O33" s="374"/>
      <c r="P33" s="374"/>
      <c r="Q33" s="374"/>
      <c r="R33" s="374"/>
      <c r="S33" s="374"/>
      <c r="T33" s="374"/>
      <c r="U33" s="374"/>
      <c r="V33" s="374"/>
      <c r="W33" s="374"/>
      <c r="X33" s="374"/>
      <c r="Y33" s="374"/>
      <c r="Z33" s="374"/>
      <c r="AA33" s="374"/>
      <c r="AB33" s="374"/>
      <c r="AC33" s="374"/>
      <c r="AD33" s="374"/>
      <c r="AE33" s="374"/>
      <c r="AF33" s="374"/>
      <c r="AG33" s="374"/>
      <c r="AU33" s="153">
        <f t="shared" si="15"/>
        <v>16</v>
      </c>
    </row>
    <row r="34" spans="1:47" ht="5" customHeight="1">
      <c r="C34" s="152"/>
      <c r="E34" s="146"/>
      <c r="F34" s="146"/>
      <c r="G34" s="146"/>
      <c r="H34" s="146"/>
      <c r="I34" s="146"/>
      <c r="J34" s="146"/>
      <c r="K34" s="146"/>
      <c r="L34" s="146"/>
      <c r="M34" s="146"/>
      <c r="N34" s="146"/>
      <c r="O34" s="146"/>
      <c r="P34" s="146"/>
      <c r="Q34" s="146"/>
      <c r="R34" s="146"/>
      <c r="S34" s="146"/>
      <c r="T34" s="146"/>
      <c r="U34" s="146"/>
      <c r="V34" s="146"/>
      <c r="W34" s="146"/>
      <c r="X34" s="146"/>
      <c r="Y34" s="146"/>
      <c r="Z34" s="146"/>
      <c r="AA34" s="146"/>
      <c r="AB34" s="146"/>
      <c r="AC34" s="146"/>
      <c r="AD34" s="146"/>
      <c r="AE34" s="146"/>
      <c r="AF34" s="146"/>
      <c r="AG34" s="146"/>
      <c r="AU34" s="153">
        <f t="shared" si="15"/>
        <v>17</v>
      </c>
    </row>
    <row r="35" spans="1:47" ht="30" customHeight="1">
      <c r="B35" s="358" t="s">
        <v>72</v>
      </c>
      <c r="C35" s="359"/>
      <c r="E35" s="360" t="s">
        <v>133</v>
      </c>
      <c r="F35" s="360"/>
      <c r="G35" s="360"/>
      <c r="H35" s="360"/>
      <c r="I35" s="360"/>
      <c r="J35" s="360"/>
      <c r="K35" s="360"/>
      <c r="L35" s="360"/>
      <c r="M35" s="360"/>
      <c r="N35" s="360"/>
      <c r="O35" s="360"/>
      <c r="P35" s="360"/>
      <c r="Q35" s="360"/>
      <c r="R35" s="360"/>
      <c r="S35" s="360"/>
      <c r="T35" s="360"/>
      <c r="U35" s="360"/>
      <c r="V35" s="360"/>
      <c r="W35" s="360"/>
      <c r="X35" s="360"/>
      <c r="Y35" s="360"/>
      <c r="Z35" s="360"/>
      <c r="AA35" s="360"/>
      <c r="AB35" s="360"/>
      <c r="AC35" s="360"/>
      <c r="AD35" s="360"/>
      <c r="AE35" s="360"/>
      <c r="AF35" s="360"/>
      <c r="AG35" s="360"/>
      <c r="AU35" s="153">
        <f t="shared" si="15"/>
        <v>18</v>
      </c>
    </row>
    <row r="36" spans="1:47" ht="24.75" customHeight="1">
      <c r="E36" s="12" t="s">
        <v>74</v>
      </c>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U36" s="153">
        <f t="shared" si="15"/>
        <v>19</v>
      </c>
    </row>
    <row r="37" spans="1:47" ht="24.75" customHeight="1">
      <c r="E37" s="12" t="s">
        <v>134</v>
      </c>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U37" s="153">
        <f t="shared" si="15"/>
        <v>20</v>
      </c>
    </row>
    <row r="38" spans="1:47" ht="30" customHeight="1">
      <c r="E38" s="149"/>
      <c r="F38" s="12" t="s">
        <v>135</v>
      </c>
      <c r="H38" s="148"/>
      <c r="I38" s="148"/>
      <c r="J38" s="148"/>
      <c r="K38" s="148"/>
      <c r="L38" s="148"/>
      <c r="M38" s="148"/>
      <c r="N38" s="148"/>
      <c r="O38" s="148"/>
      <c r="P38" s="148"/>
      <c r="Q38" s="148"/>
      <c r="R38" s="148"/>
      <c r="S38" s="148"/>
      <c r="T38" s="148"/>
      <c r="U38" s="148"/>
      <c r="V38" s="148"/>
      <c r="W38" s="148"/>
      <c r="X38" s="148"/>
      <c r="Y38" s="148"/>
      <c r="Z38" s="148"/>
      <c r="AA38" s="148"/>
      <c r="AB38" s="148"/>
      <c r="AC38" s="148"/>
      <c r="AD38" s="148"/>
      <c r="AE38" s="148"/>
      <c r="AF38" s="148"/>
      <c r="AG38" s="148"/>
      <c r="AU38" s="153">
        <f t="shared" si="15"/>
        <v>21</v>
      </c>
    </row>
    <row r="39" spans="1:47" ht="13.5" customHeight="1">
      <c r="E39" s="211" t="s">
        <v>136</v>
      </c>
      <c r="F39" s="211"/>
      <c r="G39" s="211"/>
      <c r="H39" s="211"/>
      <c r="I39" s="212"/>
      <c r="J39" s="212"/>
      <c r="K39" s="212"/>
      <c r="L39" s="212"/>
      <c r="M39" s="212"/>
      <c r="N39" s="212"/>
      <c r="O39" s="212"/>
      <c r="P39" s="212"/>
      <c r="Q39" s="212"/>
      <c r="R39" s="212"/>
      <c r="S39" s="212"/>
      <c r="T39" s="212"/>
      <c r="U39" s="212"/>
      <c r="V39" s="212"/>
      <c r="W39" s="212"/>
      <c r="X39" s="212"/>
      <c r="Y39" s="212"/>
      <c r="Z39" s="212"/>
      <c r="AA39" s="212"/>
      <c r="AB39" s="212"/>
      <c r="AC39" s="212"/>
      <c r="AD39" s="212"/>
      <c r="AE39" s="212"/>
      <c r="AF39" s="148"/>
      <c r="AG39" s="148"/>
      <c r="AU39" s="153">
        <f t="shared" ref="AU39:AU47" si="16">AU38+1</f>
        <v>22</v>
      </c>
    </row>
    <row r="40" spans="1:47" ht="8.25" customHeight="1">
      <c r="AU40" s="153">
        <f t="shared" si="16"/>
        <v>23</v>
      </c>
    </row>
    <row r="41" spans="1:47" ht="30" customHeight="1">
      <c r="B41" s="358" t="s">
        <v>72</v>
      </c>
      <c r="C41" s="359"/>
      <c r="E41" s="12" t="s">
        <v>75</v>
      </c>
      <c r="AU41" s="153">
        <f t="shared" si="16"/>
        <v>24</v>
      </c>
    </row>
    <row r="42" spans="1:47" ht="5" customHeight="1">
      <c r="C42" s="152"/>
      <c r="E42" s="146"/>
      <c r="F42" s="146"/>
      <c r="G42" s="146"/>
      <c r="H42" s="146"/>
      <c r="I42" s="146"/>
      <c r="J42" s="146"/>
      <c r="K42" s="146"/>
      <c r="L42" s="146"/>
      <c r="M42" s="146"/>
      <c r="N42" s="146"/>
      <c r="O42" s="146"/>
      <c r="P42" s="146"/>
      <c r="Q42" s="146"/>
      <c r="R42" s="146"/>
      <c r="S42" s="146"/>
      <c r="T42" s="146"/>
      <c r="U42" s="146"/>
      <c r="V42" s="146"/>
      <c r="W42" s="146"/>
      <c r="X42" s="146"/>
      <c r="Y42" s="146"/>
      <c r="Z42" s="146"/>
      <c r="AA42" s="146"/>
      <c r="AB42" s="146"/>
      <c r="AC42" s="146"/>
      <c r="AD42" s="146"/>
      <c r="AE42" s="146"/>
      <c r="AF42" s="146"/>
      <c r="AG42" s="146"/>
      <c r="AU42" s="153">
        <f t="shared" si="16"/>
        <v>25</v>
      </c>
    </row>
    <row r="43" spans="1:47" ht="30" customHeight="1">
      <c r="B43" s="358" t="s">
        <v>72</v>
      </c>
      <c r="C43" s="359"/>
      <c r="E43" s="12" t="s">
        <v>76</v>
      </c>
      <c r="AU43" s="153">
        <f t="shared" si="16"/>
        <v>26</v>
      </c>
    </row>
    <row r="44" spans="1:47" ht="6.75" customHeight="1">
      <c r="AU44" s="153">
        <f t="shared" si="16"/>
        <v>27</v>
      </c>
    </row>
    <row r="45" spans="1:47">
      <c r="A45" s="13" t="s">
        <v>77</v>
      </c>
      <c r="AU45" s="153">
        <f t="shared" si="16"/>
        <v>28</v>
      </c>
    </row>
    <row r="46" spans="1:47" ht="6.75" customHeight="1">
      <c r="AU46" s="153">
        <f t="shared" si="16"/>
        <v>29</v>
      </c>
    </row>
    <row r="47" spans="1:47" ht="30" customHeight="1">
      <c r="B47" s="358" t="s">
        <v>72</v>
      </c>
      <c r="C47" s="359"/>
      <c r="E47" s="12" t="s">
        <v>78</v>
      </c>
      <c r="AU47" s="153">
        <f t="shared" si="16"/>
        <v>30</v>
      </c>
    </row>
    <row r="48" spans="1:47" ht="5" customHeight="1">
      <c r="C48" s="152"/>
      <c r="E48" s="146"/>
      <c r="F48" s="146"/>
      <c r="G48" s="146"/>
      <c r="H48" s="146"/>
      <c r="I48" s="146"/>
      <c r="J48" s="146"/>
      <c r="K48" s="146"/>
      <c r="L48" s="146"/>
      <c r="M48" s="146"/>
      <c r="N48" s="146"/>
      <c r="O48" s="146"/>
      <c r="P48" s="146"/>
      <c r="Q48" s="146"/>
      <c r="R48" s="146"/>
      <c r="S48" s="146"/>
      <c r="T48" s="146"/>
      <c r="U48" s="146"/>
      <c r="V48" s="146"/>
      <c r="W48" s="146"/>
      <c r="X48" s="146"/>
      <c r="Y48" s="146"/>
      <c r="Z48" s="146"/>
      <c r="AA48" s="146"/>
      <c r="AB48" s="146"/>
      <c r="AC48" s="146"/>
      <c r="AD48" s="146"/>
      <c r="AE48" s="146"/>
      <c r="AF48" s="146"/>
      <c r="AG48" s="146"/>
      <c r="AU48" s="153" t="s">
        <v>81</v>
      </c>
    </row>
    <row r="49" spans="1:47" ht="30" customHeight="1">
      <c r="B49" s="358" t="s">
        <v>79</v>
      </c>
      <c r="C49" s="359"/>
      <c r="E49" s="12" t="s">
        <v>80</v>
      </c>
      <c r="AU49" s="153" t="s">
        <v>69</v>
      </c>
    </row>
    <row r="61" spans="1:47" ht="28.5" customHeight="1">
      <c r="A61" s="202"/>
      <c r="B61" s="203" t="s">
        <v>127</v>
      </c>
      <c r="C61" s="207" t="s">
        <v>128</v>
      </c>
      <c r="D61" s="207"/>
      <c r="E61" s="207"/>
      <c r="F61" s="207"/>
      <c r="G61" s="202"/>
      <c r="H61" s="202"/>
      <c r="I61" s="371" t="str">
        <f>IF(BC11=0,"",IF(様式第10号!J4=1,"正社員採用日",BC11))</f>
        <v/>
      </c>
      <c r="J61" s="371"/>
      <c r="K61" s="371"/>
      <c r="L61" s="371"/>
      <c r="M61" s="371"/>
      <c r="N61" s="371"/>
      <c r="O61" s="371"/>
      <c r="P61" s="371"/>
      <c r="Q61" s="204" t="s">
        <v>19</v>
      </c>
      <c r="S61" s="371" t="str">
        <f>IFERROR(INDEX(BC11:BC16,COUNTIF(AV11:AV16,"&lt;&gt;0")),"")</f>
        <v/>
      </c>
      <c r="T61" s="371"/>
      <c r="U61" s="371"/>
      <c r="V61" s="371"/>
      <c r="W61" s="371"/>
      <c r="X61" s="371"/>
      <c r="Y61" s="213"/>
      <c r="Z61" s="213"/>
      <c r="AA61" s="213"/>
      <c r="AB61" s="205"/>
      <c r="AC61" s="205"/>
      <c r="AE61" s="205"/>
      <c r="AF61" s="214" t="s">
        <v>137</v>
      </c>
    </row>
    <row r="62" spans="1:47" ht="28">
      <c r="A62" s="202"/>
      <c r="B62" s="203" t="s">
        <v>127</v>
      </c>
      <c r="C62" s="372" t="s">
        <v>129</v>
      </c>
      <c r="D62" s="372"/>
      <c r="E62" s="372"/>
      <c r="F62" s="372"/>
      <c r="G62" s="202"/>
      <c r="H62" s="202"/>
      <c r="I62" s="373" t="str">
        <f>AW11</f>
        <v/>
      </c>
      <c r="J62" s="373"/>
      <c r="K62" s="373"/>
      <c r="L62" s="373"/>
      <c r="M62" s="373"/>
      <c r="N62" s="373"/>
      <c r="O62" s="373"/>
      <c r="P62" s="373"/>
      <c r="Q62" s="204" t="s">
        <v>19</v>
      </c>
      <c r="S62" s="373" t="str">
        <f>IFERROR(INDEX(AV11:AV16,COUNTIF(AV11:AV16,"&lt;&gt;0")),"")</f>
        <v/>
      </c>
      <c r="T62" s="373"/>
      <c r="U62" s="373"/>
      <c r="V62" s="373"/>
      <c r="W62" s="373"/>
      <c r="X62" s="373"/>
      <c r="Y62" s="373"/>
      <c r="Z62" s="373"/>
      <c r="AA62" s="215"/>
      <c r="AB62" s="206"/>
      <c r="AC62" s="206"/>
      <c r="AD62" s="206"/>
      <c r="AE62" s="206"/>
      <c r="AF62" s="214" t="s">
        <v>138</v>
      </c>
    </row>
  </sheetData>
  <sheetProtection algorithmName="SHA-512" hashValue="5mHnMVk+nHyOnSyDHG0Qu3N3e2R2eqe9SXt76WNgTE/sJyu56uTOQhMc6eW4fDtpW3xbOFxGzMiX/v6F8gyVXg==" saltValue="RmeNnvE0E/ZuEvSFP0Z0YQ==" spinCount="100000" sheet="1" selectLockedCells="1"/>
  <mergeCells count="81">
    <mergeCell ref="AU7:BC7"/>
    <mergeCell ref="I61:P61"/>
    <mergeCell ref="S61:X61"/>
    <mergeCell ref="C62:F62"/>
    <mergeCell ref="I62:P62"/>
    <mergeCell ref="S62:Z62"/>
    <mergeCell ref="AC16:AD16"/>
    <mergeCell ref="B47:C47"/>
    <mergeCell ref="B49:C49"/>
    <mergeCell ref="A14:B14"/>
    <mergeCell ref="B33:C33"/>
    <mergeCell ref="A15:B15"/>
    <mergeCell ref="A16:B16"/>
    <mergeCell ref="B21:H21"/>
    <mergeCell ref="E24:O24"/>
    <mergeCell ref="E33:AG33"/>
    <mergeCell ref="A1:J1"/>
    <mergeCell ref="AY9:BB10"/>
    <mergeCell ref="AU17:AV17"/>
    <mergeCell ref="AU9:AU10"/>
    <mergeCell ref="AV9:AV10"/>
    <mergeCell ref="AW9:AW10"/>
    <mergeCell ref="AX9:AX10"/>
    <mergeCell ref="E16:F16"/>
    <mergeCell ref="E14:F14"/>
    <mergeCell ref="G14:I14"/>
    <mergeCell ref="AC14:AD14"/>
    <mergeCell ref="AE14:AF14"/>
    <mergeCell ref="E15:F15"/>
    <mergeCell ref="G15:I15"/>
    <mergeCell ref="AC15:AD15"/>
    <mergeCell ref="G16:I16"/>
    <mergeCell ref="B41:C41"/>
    <mergeCell ref="B43:C43"/>
    <mergeCell ref="O18:Q18"/>
    <mergeCell ref="A18:C18"/>
    <mergeCell ref="E18:F18"/>
    <mergeCell ref="G18:I18"/>
    <mergeCell ref="J18:K18"/>
    <mergeCell ref="M18:N18"/>
    <mergeCell ref="A27:AF27"/>
    <mergeCell ref="A29:AF29"/>
    <mergeCell ref="E23:O23"/>
    <mergeCell ref="A23:B23"/>
    <mergeCell ref="A24:B24"/>
    <mergeCell ref="A25:B25"/>
    <mergeCell ref="E12:F12"/>
    <mergeCell ref="G12:I12"/>
    <mergeCell ref="AC12:AD12"/>
    <mergeCell ref="B35:C35"/>
    <mergeCell ref="E35:AG35"/>
    <mergeCell ref="T25:AE25"/>
    <mergeCell ref="P25:Q25"/>
    <mergeCell ref="E25:O25"/>
    <mergeCell ref="A13:B13"/>
    <mergeCell ref="E13:F13"/>
    <mergeCell ref="G13:I13"/>
    <mergeCell ref="AC13:AD13"/>
    <mergeCell ref="A12:B12"/>
    <mergeCell ref="B9:H9"/>
    <mergeCell ref="K9:S9"/>
    <mergeCell ref="U9:AF9"/>
    <mergeCell ref="A11:B11"/>
    <mergeCell ref="E11:F11"/>
    <mergeCell ref="G11:I11"/>
    <mergeCell ref="AC11:AD11"/>
    <mergeCell ref="AE11:AF11"/>
    <mergeCell ref="K1:L1"/>
    <mergeCell ref="P1:Q1"/>
    <mergeCell ref="R1:S1"/>
    <mergeCell ref="P24:Q24"/>
    <mergeCell ref="T23:AE23"/>
    <mergeCell ref="AE18:AF18"/>
    <mergeCell ref="AE13:AF13"/>
    <mergeCell ref="AE15:AF15"/>
    <mergeCell ref="AE12:AF12"/>
    <mergeCell ref="AE16:AF16"/>
    <mergeCell ref="U18:V18"/>
    <mergeCell ref="AC18:AD18"/>
    <mergeCell ref="P23:Q23"/>
    <mergeCell ref="T24:AE24"/>
  </mergeCells>
  <phoneticPr fontId="2"/>
  <dataValidations count="10">
    <dataValidation type="list" allowBlank="1" showInputMessage="1" showErrorMessage="1" sqref="M11:M16 R11:R16" xr:uid="{8CB74031-80C4-4C99-8588-08F16A3B4313}">
      <formula1>"1,2,3,4,5,6,7,8,9,10,11,12,13,14,15,16,17,18,19,20,21,22,23,24,25,26,27,28,29,30,31"</formula1>
    </dataValidation>
    <dataValidation type="list" allowBlank="1" showInputMessage="1" showErrorMessage="1" sqref="P11:P16 K11:K16" xr:uid="{AFEA33EB-02B5-4869-9EB3-8AE1C80CF695}">
      <formula1>"1,2,3,4,5,6,7,8,9,10,11,12"</formula1>
    </dataValidation>
    <dataValidation type="textLength" allowBlank="1" showInputMessage="1" showErrorMessage="1" errorTitle="文字数オーバー" error="全角30文字以内で入力してください。" sqref="AF23:AF25" xr:uid="{6C6734CE-AD47-4C79-AF0A-DA79EF5E0EE9}">
      <formula1>0</formula1>
      <formula2>32</formula2>
    </dataValidation>
    <dataValidation type="textLength" allowBlank="1" showInputMessage="1" showErrorMessage="1" errorTitle="文字数オーバー" error="全角140文字以内で入力してください。" sqref="A29:AF29" xr:uid="{E1132B35-50DE-40E7-A36A-68928CC56D57}">
      <formula1>0</formula1>
      <formula2>150</formula2>
    </dataValidation>
    <dataValidation type="textLength" allowBlank="1" showInputMessage="1" showErrorMessage="1" errorTitle="文字数オーバー" error="全角30文字以内で入力してください。" sqref="T25:AE25 T23:AE23 E23:O25" xr:uid="{18D07100-4773-43CB-B599-E798572F00F3}">
      <formula1>0</formula1>
      <formula2>40</formula2>
    </dataValidation>
    <dataValidation type="textLength" allowBlank="1" showInputMessage="1" showErrorMessage="1" sqref="A27:AF27" xr:uid="{2DEB039B-9D16-464D-B21D-140083749725}">
      <formula1>0</formula1>
      <formula2>150</formula2>
    </dataValidation>
    <dataValidation type="textLength" allowBlank="1" showInputMessage="1" showErrorMessage="1" sqref="T24:AE24" xr:uid="{955581A2-1B19-4930-BAF4-FC9686B1E115}">
      <formula1>0</formula1>
      <formula2>40</formula2>
    </dataValidation>
    <dataValidation type="list" imeMode="halfAlpha" allowBlank="1" showInputMessage="1" showErrorMessage="1" sqref="C32 B35 B43 B33 C34 B41 C42 B47 C48 B49 E38" xr:uid="{E78B09F6-F545-4D70-8370-33D0D41FC8F5}">
      <formula1>"✔,　"</formula1>
    </dataValidation>
    <dataValidation type="list" allowBlank="1" showInputMessage="1" showErrorMessage="1" sqref="P1:Q1" xr:uid="{D0D8FBD8-A492-4041-946C-BDFFBE3F128B}">
      <formula1>$AV$18:$AV$20</formula1>
    </dataValidation>
    <dataValidation type="list" allowBlank="1" showInputMessage="1" showErrorMessage="1" sqref="K1:L1 R1:S1" xr:uid="{0B5A1430-F1EF-405F-98E5-235F6DEF865F}">
      <formula1>$AU$18:$AU$49</formula1>
    </dataValidation>
  </dataValidations>
  <printOptions horizontalCentered="1"/>
  <pageMargins left="0.19685039370078741" right="0.19685039370078741" top="0.19685039370078741" bottom="0.11811023622047245" header="0.15748031496062992" footer="0.15748031496062992"/>
  <pageSetup paperSize="9" scale="67" orientation="portrait" cellComments="asDisplayed" r:id="rId1"/>
  <headerFooter>
    <oddHeader xml:space="preserve">&amp;R&amp;10
&amp;9. </oddHeader>
  </headerFooter>
  <ignoredErrors>
    <ignoredError sqref="K11:K12 M11:M16 P11:P16 R11:R16 K13:K16"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75B92-EF12-4239-84AC-4873B7D37D93}">
  <sheetPr>
    <pageSetUpPr fitToPage="1"/>
  </sheetPr>
  <dimension ref="A1:BH48"/>
  <sheetViews>
    <sheetView showGridLines="0" view="pageBreakPreview" zoomScale="60" zoomScaleNormal="60" workbookViewId="0"/>
  </sheetViews>
  <sheetFormatPr baseColWidth="10" defaultColWidth="9" defaultRowHeight="18"/>
  <cols>
    <col min="1" max="1" width="4.33203125" style="218" customWidth="1"/>
    <col min="2" max="2" width="29.1640625" style="220" customWidth="1"/>
    <col min="3" max="4" width="13.1640625" style="220" bestFit="1" customWidth="1"/>
    <col min="5" max="5" width="11.33203125" style="220" bestFit="1" customWidth="1"/>
    <col min="6" max="7" width="11.5" style="220" bestFit="1" customWidth="1"/>
    <col min="8" max="8" width="10.83203125" style="220" customWidth="1"/>
    <col min="9" max="9" width="13.33203125" style="220" customWidth="1"/>
    <col min="10" max="10" width="13.1640625" style="220" bestFit="1" customWidth="1"/>
    <col min="11" max="11" width="11.5" style="220" bestFit="1" customWidth="1"/>
    <col min="12" max="12" width="10" style="220" bestFit="1" customWidth="1"/>
    <col min="13" max="13" width="9.1640625" style="220" bestFit="1" customWidth="1"/>
    <col min="14" max="14" width="11.5" style="220" bestFit="1" customWidth="1"/>
    <col min="15" max="15" width="12.6640625" style="220" customWidth="1"/>
    <col min="16" max="16" width="3.33203125" style="220" bestFit="1" customWidth="1"/>
    <col min="17" max="17" width="13.1640625" style="220" bestFit="1" customWidth="1"/>
    <col min="18" max="18" width="3.33203125" style="220" customWidth="1"/>
    <col min="19" max="23" width="5.1640625" style="220" customWidth="1"/>
    <col min="24" max="25" width="5.1640625" style="220" hidden="1" customWidth="1"/>
    <col min="26" max="26" width="10.83203125" style="220" hidden="1" customWidth="1"/>
    <col min="27" max="27" width="12.6640625" style="220" hidden="1" customWidth="1"/>
    <col min="28" max="28" width="2.6640625" style="220" hidden="1" customWidth="1"/>
    <col min="29" max="29" width="10.83203125" style="220" hidden="1" customWidth="1"/>
    <col min="30" max="30" width="5.1640625" style="220" hidden="1" customWidth="1"/>
    <col min="31" max="31" width="2.6640625" style="256" hidden="1" customWidth="1"/>
    <col min="32" max="32" width="6" style="256" hidden="1" customWidth="1"/>
    <col min="33" max="33" width="3.6640625" style="257" hidden="1" customWidth="1"/>
    <col min="34" max="34" width="4.33203125" style="256" hidden="1" customWidth="1"/>
    <col min="35" max="35" width="3" style="256" hidden="1" customWidth="1"/>
    <col min="36" max="36" width="6.1640625" style="256" hidden="1" customWidth="1"/>
    <col min="37" max="37" width="5.83203125" style="256" hidden="1" customWidth="1"/>
    <col min="38" max="38" width="5.6640625" style="256" hidden="1" customWidth="1"/>
    <col min="39" max="39" width="4.1640625" style="256" hidden="1" customWidth="1"/>
    <col min="40" max="40" width="4" style="256" hidden="1" customWidth="1"/>
    <col min="41" max="41" width="4.33203125" style="256" hidden="1" customWidth="1"/>
    <col min="42" max="43" width="4" style="256" hidden="1" customWidth="1"/>
    <col min="44" max="44" width="4.6640625" style="256" hidden="1" customWidth="1"/>
    <col min="45" max="45" width="4" style="256" hidden="1" customWidth="1"/>
    <col min="46" max="46" width="4.6640625" style="256" hidden="1" customWidth="1"/>
    <col min="47" max="47" width="4" style="256" hidden="1" customWidth="1"/>
    <col min="48" max="48" width="5.6640625" style="256" hidden="1" customWidth="1"/>
    <col min="49" max="49" width="4.33203125" style="256" hidden="1" customWidth="1"/>
    <col min="50" max="50" width="3.1640625" style="256" hidden="1" customWidth="1"/>
    <col min="51" max="51" width="2.6640625" style="256" hidden="1" customWidth="1"/>
    <col min="52" max="52" width="8" style="256" hidden="1" customWidth="1"/>
    <col min="53" max="53" width="2.6640625" style="256" hidden="1" customWidth="1"/>
    <col min="54" max="54" width="5" style="256" hidden="1" customWidth="1"/>
    <col min="55" max="55" width="2.6640625" style="256" hidden="1" customWidth="1"/>
    <col min="56" max="56" width="2.33203125" style="256" hidden="1" customWidth="1"/>
    <col min="57" max="57" width="5.1640625" style="256" hidden="1" customWidth="1"/>
    <col min="58" max="58" width="6.1640625" style="256" hidden="1" customWidth="1"/>
    <col min="59" max="59" width="3.6640625" style="256" hidden="1" customWidth="1"/>
    <col min="60" max="60" width="5.1640625" style="220" hidden="1" customWidth="1"/>
    <col min="61" max="16384" width="9" style="220"/>
  </cols>
  <sheetData>
    <row r="1" spans="1:60">
      <c r="X1" s="252" t="s">
        <v>146</v>
      </c>
      <c r="Y1" s="252"/>
      <c r="Z1" s="252"/>
      <c r="AA1" s="252"/>
      <c r="AB1" s="252"/>
      <c r="AC1" s="252"/>
      <c r="AD1" s="252"/>
      <c r="AE1" s="253"/>
      <c r="AF1" s="253"/>
      <c r="AG1" s="254"/>
      <c r="AH1" s="253"/>
      <c r="AI1" s="253"/>
      <c r="AJ1" s="253"/>
      <c r="AK1" s="253"/>
      <c r="AL1" s="253"/>
      <c r="AM1" s="253"/>
      <c r="AN1" s="253"/>
      <c r="AO1" s="253"/>
      <c r="AP1" s="253"/>
      <c r="AQ1" s="253"/>
      <c r="AR1" s="253"/>
      <c r="AS1" s="253"/>
      <c r="AT1" s="253"/>
      <c r="AU1" s="253"/>
      <c r="AV1" s="253"/>
      <c r="AW1" s="253"/>
      <c r="AX1" s="253"/>
      <c r="AY1" s="253"/>
      <c r="AZ1" s="253"/>
      <c r="BA1" s="253"/>
      <c r="BB1" s="253"/>
      <c r="BC1" s="253"/>
      <c r="BD1" s="253"/>
      <c r="BE1" s="253"/>
      <c r="BF1" s="252"/>
      <c r="BG1" s="253"/>
      <c r="BH1" s="255" t="s">
        <v>146</v>
      </c>
    </row>
    <row r="2" spans="1:60" ht="39" customHeight="1" thickBot="1">
      <c r="B2" s="219"/>
      <c r="I2" s="221"/>
      <c r="J2" s="375" t="s">
        <v>82</v>
      </c>
      <c r="K2" s="376"/>
      <c r="L2" s="376"/>
      <c r="M2" s="376"/>
      <c r="N2" s="376"/>
      <c r="O2" s="376"/>
      <c r="P2" s="376"/>
      <c r="Q2" s="376"/>
      <c r="R2" s="376"/>
      <c r="S2" s="376"/>
      <c r="T2" s="376"/>
      <c r="U2" s="376"/>
      <c r="V2" s="377"/>
      <c r="Z2" s="220" t="s">
        <v>142</v>
      </c>
    </row>
    <row r="3" spans="1:60" ht="34" thickBot="1">
      <c r="A3" s="384" t="s">
        <v>147</v>
      </c>
      <c r="B3" s="384"/>
      <c r="C3" s="384"/>
      <c r="D3" s="384"/>
      <c r="E3" s="384"/>
      <c r="F3" s="384"/>
      <c r="G3" s="384"/>
      <c r="H3" s="384"/>
      <c r="I3" s="384"/>
      <c r="J3" s="378"/>
      <c r="K3" s="379"/>
      <c r="L3" s="379"/>
      <c r="M3" s="379"/>
      <c r="N3" s="379"/>
      <c r="O3" s="379"/>
      <c r="P3" s="379"/>
      <c r="Q3" s="379"/>
      <c r="R3" s="379"/>
      <c r="S3" s="379"/>
      <c r="T3" s="379"/>
      <c r="U3" s="379"/>
      <c r="V3" s="380"/>
      <c r="Z3" s="258">
        <v>45383</v>
      </c>
      <c r="AA3" s="222" t="s">
        <v>143</v>
      </c>
      <c r="AB3" s="222" t="s">
        <v>144</v>
      </c>
      <c r="AC3" s="222"/>
    </row>
    <row r="4" spans="1:60" ht="18.75" customHeight="1">
      <c r="H4" s="221"/>
      <c r="I4" s="221"/>
      <c r="J4" s="381"/>
      <c r="K4" s="382"/>
      <c r="L4" s="382"/>
      <c r="M4" s="382"/>
      <c r="N4" s="382"/>
      <c r="O4" s="382"/>
      <c r="P4" s="382"/>
      <c r="Q4" s="382"/>
      <c r="R4" s="382"/>
      <c r="S4" s="382"/>
      <c r="T4" s="382"/>
      <c r="U4" s="382"/>
      <c r="V4" s="383"/>
      <c r="Z4" s="222"/>
      <c r="AA4" s="222"/>
      <c r="AB4" s="222"/>
      <c r="AC4" s="222"/>
    </row>
    <row r="5" spans="1:60" ht="19" thickBot="1">
      <c r="Z5" s="222"/>
      <c r="AA5" s="385" t="s">
        <v>145</v>
      </c>
      <c r="AB5" s="385"/>
      <c r="AC5" s="385"/>
    </row>
    <row r="6" spans="1:60" ht="30" customHeight="1" thickBot="1">
      <c r="A6" s="386" t="s">
        <v>83</v>
      </c>
      <c r="B6" s="386"/>
      <c r="C6" s="223" t="s">
        <v>84</v>
      </c>
      <c r="D6" s="223" t="s">
        <v>85</v>
      </c>
      <c r="E6" s="223" t="s">
        <v>86</v>
      </c>
      <c r="F6" s="223" t="s">
        <v>87</v>
      </c>
      <c r="G6" s="223" t="s">
        <v>88</v>
      </c>
      <c r="H6" s="223" t="s">
        <v>89</v>
      </c>
      <c r="I6" s="223"/>
      <c r="J6" s="223" t="s">
        <v>85</v>
      </c>
      <c r="K6" s="223" t="s">
        <v>86</v>
      </c>
      <c r="L6" s="223" t="s">
        <v>87</v>
      </c>
      <c r="M6" s="223" t="s">
        <v>88</v>
      </c>
      <c r="N6" s="223" t="s">
        <v>89</v>
      </c>
      <c r="O6" s="387" t="s">
        <v>90</v>
      </c>
      <c r="P6" s="388"/>
      <c r="Q6" s="389"/>
      <c r="R6" s="224"/>
      <c r="S6" s="390" t="s">
        <v>91</v>
      </c>
      <c r="T6" s="391"/>
      <c r="U6" s="391"/>
      <c r="V6" s="392"/>
      <c r="Z6" s="223" t="s">
        <v>84</v>
      </c>
      <c r="AA6" s="223" t="s">
        <v>85</v>
      </c>
      <c r="AB6" s="248"/>
      <c r="AC6" s="223" t="s">
        <v>85</v>
      </c>
    </row>
    <row r="7" spans="1:60" ht="30" customHeight="1" thickTop="1" thickBot="1">
      <c r="A7" s="226" t="s">
        <v>92</v>
      </c>
      <c r="B7" s="227" t="s">
        <v>93</v>
      </c>
      <c r="C7" s="228">
        <f>EOMONTH($Z$3,0)</f>
        <v>45412</v>
      </c>
      <c r="D7" s="229">
        <f>DATE(YEAR($Z$3),MONTH($Z$3)-1,21)</f>
        <v>45372</v>
      </c>
      <c r="E7" s="230">
        <v>0.33333333333333331</v>
      </c>
      <c r="F7" s="231">
        <v>0.70833333333333337</v>
      </c>
      <c r="G7" s="232" t="s">
        <v>94</v>
      </c>
      <c r="H7" s="233" t="s">
        <v>95</v>
      </c>
      <c r="I7" s="234" t="s">
        <v>96</v>
      </c>
      <c r="J7" s="229">
        <f>DATE(YEAR($Z$3),MONTH($Z$3),20)</f>
        <v>45402</v>
      </c>
      <c r="K7" s="230">
        <v>0.33333333333333331</v>
      </c>
      <c r="L7" s="231">
        <v>0.70833333333333337</v>
      </c>
      <c r="M7" s="232" t="s">
        <v>94</v>
      </c>
      <c r="N7" s="233" t="s">
        <v>95</v>
      </c>
      <c r="O7" s="399" t="s">
        <v>97</v>
      </c>
      <c r="P7" s="400"/>
      <c r="Q7" s="401"/>
      <c r="R7" s="224"/>
      <c r="S7" s="393"/>
      <c r="T7" s="394"/>
      <c r="U7" s="394"/>
      <c r="V7" s="395"/>
      <c r="Z7" s="228">
        <f>EOMONTH($Z$3,0)</f>
        <v>45412</v>
      </c>
      <c r="AA7" s="229">
        <f>DATE(YEAR($Z$3),MONTH($Z$3)-1,21)</f>
        <v>45372</v>
      </c>
      <c r="AB7" s="249"/>
      <c r="AC7" s="229">
        <f>DATE(YEAR($Z$3),MONTH($Z$3),20)</f>
        <v>45402</v>
      </c>
    </row>
    <row r="8" spans="1:60" ht="30" customHeight="1" thickTop="1" thickBot="1">
      <c r="A8" s="226" t="s">
        <v>98</v>
      </c>
      <c r="B8" s="227" t="s">
        <v>99</v>
      </c>
      <c r="C8" s="228">
        <f>DATE(YEAR($Z$3),MONTH($Z$3),20)</f>
        <v>45402</v>
      </c>
      <c r="D8" s="229">
        <f>DATE(YEAR($Z$3),MONTH($Z$3)-2,21)</f>
        <v>45343</v>
      </c>
      <c r="E8" s="230">
        <v>0.33333333333333331</v>
      </c>
      <c r="F8" s="231">
        <v>0.70833333333333337</v>
      </c>
      <c r="G8" s="232" t="s">
        <v>94</v>
      </c>
      <c r="H8" s="233" t="s">
        <v>95</v>
      </c>
      <c r="I8" s="234" t="s">
        <v>96</v>
      </c>
      <c r="J8" s="229">
        <f>DATE(YEAR($Z$3),MONTH($Z$3)-1,20)</f>
        <v>45371</v>
      </c>
      <c r="K8" s="230">
        <v>0.33333333333333331</v>
      </c>
      <c r="L8" s="231">
        <v>0.70833333333333337</v>
      </c>
      <c r="M8" s="232" t="s">
        <v>94</v>
      </c>
      <c r="N8" s="233" t="s">
        <v>95</v>
      </c>
      <c r="O8" s="399" t="s">
        <v>97</v>
      </c>
      <c r="P8" s="400"/>
      <c r="Q8" s="401"/>
      <c r="R8" s="224"/>
      <c r="S8" s="393"/>
      <c r="T8" s="394"/>
      <c r="U8" s="394"/>
      <c r="V8" s="395"/>
      <c r="Z8" s="228">
        <f>DATE(YEAR($Z$3),MONTH($Z$3),20)</f>
        <v>45402</v>
      </c>
      <c r="AA8" s="229">
        <f>DATE(YEAR($Z$3),MONTH($Z$3)-2,21)</f>
        <v>45343</v>
      </c>
      <c r="AB8" s="249"/>
      <c r="AC8" s="229">
        <f>DATE(YEAR($Z$3),MONTH($Z$3)-1,20)</f>
        <v>45371</v>
      </c>
    </row>
    <row r="9" spans="1:60" ht="30" customHeight="1" thickTop="1" thickBot="1">
      <c r="A9" s="226" t="s">
        <v>100</v>
      </c>
      <c r="B9" s="227" t="s">
        <v>101</v>
      </c>
      <c r="C9" s="228">
        <f>DATE(YEAR($Z$3),MONTH($Z$3),20)</f>
        <v>45402</v>
      </c>
      <c r="D9" s="229">
        <f>DATE(YEAR($Z$3),MONTH($Z$3)-1,1)</f>
        <v>45352</v>
      </c>
      <c r="E9" s="230">
        <v>0.33333333333333331</v>
      </c>
      <c r="F9" s="231">
        <v>0.70833333333333337</v>
      </c>
      <c r="G9" s="232" t="s">
        <v>94</v>
      </c>
      <c r="H9" s="233" t="s">
        <v>95</v>
      </c>
      <c r="I9" s="234" t="s">
        <v>96</v>
      </c>
      <c r="J9" s="229">
        <f>EOMONTH($Z$3-1,0)</f>
        <v>45382</v>
      </c>
      <c r="K9" s="230">
        <v>0.33333333333333331</v>
      </c>
      <c r="L9" s="231">
        <v>0.70833333333333337</v>
      </c>
      <c r="M9" s="232" t="s">
        <v>94</v>
      </c>
      <c r="N9" s="233" t="s">
        <v>95</v>
      </c>
      <c r="O9" s="399" t="s">
        <v>97</v>
      </c>
      <c r="P9" s="400"/>
      <c r="Q9" s="401"/>
      <c r="R9" s="224"/>
      <c r="S9" s="393"/>
      <c r="T9" s="394"/>
      <c r="U9" s="394"/>
      <c r="V9" s="395"/>
      <c r="Z9" s="228">
        <f>DATE(YEAR($Z$3),MONTH($Z$3),20)</f>
        <v>45402</v>
      </c>
      <c r="AA9" s="229">
        <f>DATE(YEAR($Z$3),MONTH($Z$3)-1,1)</f>
        <v>45352</v>
      </c>
      <c r="AB9" s="249"/>
      <c r="AC9" s="229">
        <f>EOMONTH($Z$3-1,0)</f>
        <v>45382</v>
      </c>
    </row>
    <row r="10" spans="1:60" ht="30" customHeight="1" thickTop="1" thickBot="1">
      <c r="A10" s="226" t="s">
        <v>102</v>
      </c>
      <c r="B10" s="227" t="s">
        <v>103</v>
      </c>
      <c r="C10" s="228">
        <f>EOMONTH($Z$3,0)</f>
        <v>45412</v>
      </c>
      <c r="D10" s="229">
        <f>DATE(YEAR($Z$3),MONTH($Z$3),1)</f>
        <v>45383</v>
      </c>
      <c r="E10" s="230">
        <v>0.33333333333333331</v>
      </c>
      <c r="F10" s="231">
        <v>0.70833333333333337</v>
      </c>
      <c r="G10" s="232" t="s">
        <v>94</v>
      </c>
      <c r="H10" s="233" t="s">
        <v>95</v>
      </c>
      <c r="I10" s="234" t="s">
        <v>96</v>
      </c>
      <c r="J10" s="229">
        <f>EOMONTH($Z$3,0)</f>
        <v>45412</v>
      </c>
      <c r="K10" s="230">
        <v>0.33333333333333331</v>
      </c>
      <c r="L10" s="231">
        <v>0.70833333333333337</v>
      </c>
      <c r="M10" s="232" t="s">
        <v>94</v>
      </c>
      <c r="N10" s="233" t="s">
        <v>95</v>
      </c>
      <c r="O10" s="402" t="s">
        <v>97</v>
      </c>
      <c r="P10" s="403"/>
      <c r="Q10" s="404"/>
      <c r="R10" s="224"/>
      <c r="S10" s="396"/>
      <c r="T10" s="397"/>
      <c r="U10" s="397"/>
      <c r="V10" s="398"/>
      <c r="Z10" s="228">
        <f>EOMONTH($Z$3,0)</f>
        <v>45412</v>
      </c>
      <c r="AA10" s="229">
        <f>DATE(YEAR($Z$3),MONTH($Z$3),1)</f>
        <v>45383</v>
      </c>
      <c r="AB10" s="249"/>
      <c r="AC10" s="229">
        <f>EOMONTH($Z$3,0)</f>
        <v>45412</v>
      </c>
    </row>
    <row r="11" spans="1:60" ht="26" thickTop="1" thickBot="1">
      <c r="A11" s="406"/>
      <c r="B11" s="406"/>
      <c r="C11" s="235"/>
      <c r="D11" s="235"/>
      <c r="E11" s="235"/>
      <c r="F11" s="235"/>
      <c r="G11" s="235"/>
      <c r="H11" s="235"/>
      <c r="I11" s="235"/>
      <c r="J11" s="235"/>
      <c r="K11" s="235"/>
      <c r="L11" s="235"/>
      <c r="M11" s="235"/>
      <c r="N11" s="235"/>
      <c r="O11" s="235"/>
      <c r="P11" s="235"/>
      <c r="Q11" s="235"/>
      <c r="R11" s="235"/>
      <c r="S11" s="235"/>
      <c r="T11" s="235"/>
      <c r="U11" s="235"/>
      <c r="Z11" s="250"/>
      <c r="AA11" s="250"/>
      <c r="AB11" s="222"/>
      <c r="AC11" s="222"/>
    </row>
    <row r="12" spans="1:60" ht="30" customHeight="1" thickTop="1">
      <c r="A12" s="386" t="s">
        <v>104</v>
      </c>
      <c r="B12" s="386"/>
      <c r="C12" s="223" t="s">
        <v>84</v>
      </c>
      <c r="D12" s="223" t="s">
        <v>105</v>
      </c>
      <c r="E12" s="223" t="s">
        <v>89</v>
      </c>
      <c r="F12" s="223" t="s">
        <v>106</v>
      </c>
      <c r="G12" s="223" t="s">
        <v>107</v>
      </c>
      <c r="H12" s="223" t="s">
        <v>108</v>
      </c>
      <c r="I12" s="223" t="s">
        <v>109</v>
      </c>
      <c r="J12" s="223" t="s">
        <v>110</v>
      </c>
      <c r="K12" s="223" t="s">
        <v>111</v>
      </c>
      <c r="L12" s="223" t="s">
        <v>112</v>
      </c>
      <c r="M12" s="223" t="s">
        <v>113</v>
      </c>
      <c r="N12" s="223" t="s">
        <v>114</v>
      </c>
      <c r="O12" s="407" t="s">
        <v>115</v>
      </c>
      <c r="P12" s="408"/>
      <c r="Q12" s="409"/>
      <c r="R12" s="236"/>
      <c r="S12" s="410" t="s">
        <v>116</v>
      </c>
      <c r="T12" s="411"/>
      <c r="U12" s="411"/>
      <c r="V12" s="412"/>
      <c r="Z12" s="223" t="s">
        <v>84</v>
      </c>
      <c r="AA12" s="250"/>
      <c r="AB12" s="222"/>
      <c r="AC12" s="222"/>
    </row>
    <row r="13" spans="1:60" ht="30" customHeight="1">
      <c r="A13" s="226" t="s">
        <v>92</v>
      </c>
      <c r="B13" s="227" t="s">
        <v>93</v>
      </c>
      <c r="C13" s="237">
        <f>C7</f>
        <v>45412</v>
      </c>
      <c r="D13" s="238">
        <v>25</v>
      </c>
      <c r="E13" s="238">
        <v>200</v>
      </c>
      <c r="F13" s="239">
        <v>200000</v>
      </c>
      <c r="G13" s="239">
        <v>5000</v>
      </c>
      <c r="H13" s="239">
        <v>10000</v>
      </c>
      <c r="I13" s="239">
        <v>2000</v>
      </c>
      <c r="J13" s="239">
        <v>15000</v>
      </c>
      <c r="K13" s="239">
        <v>2000</v>
      </c>
      <c r="L13" s="239">
        <v>10000</v>
      </c>
      <c r="M13" s="239">
        <v>5000</v>
      </c>
      <c r="N13" s="240">
        <v>181000</v>
      </c>
      <c r="O13" s="241">
        <f>D7</f>
        <v>45372</v>
      </c>
      <c r="P13" s="242" t="s">
        <v>117</v>
      </c>
      <c r="Q13" s="243">
        <f>J7</f>
        <v>45402</v>
      </c>
      <c r="R13" s="236"/>
      <c r="S13" s="413"/>
      <c r="T13" s="394"/>
      <c r="U13" s="394"/>
      <c r="V13" s="414"/>
      <c r="Z13" s="237">
        <f>Z7</f>
        <v>45412</v>
      </c>
      <c r="AA13" s="251"/>
      <c r="AB13" s="248"/>
      <c r="AC13" s="248"/>
      <c r="AF13" s="259"/>
    </row>
    <row r="14" spans="1:60" ht="30" customHeight="1">
      <c r="A14" s="226" t="s">
        <v>98</v>
      </c>
      <c r="B14" s="227" t="s">
        <v>99</v>
      </c>
      <c r="C14" s="237">
        <f>C8</f>
        <v>45402</v>
      </c>
      <c r="D14" s="238">
        <v>25</v>
      </c>
      <c r="E14" s="238">
        <v>200</v>
      </c>
      <c r="F14" s="239">
        <v>200000</v>
      </c>
      <c r="G14" s="239">
        <v>5000</v>
      </c>
      <c r="H14" s="239">
        <v>10000</v>
      </c>
      <c r="I14" s="239">
        <v>2000</v>
      </c>
      <c r="J14" s="239">
        <v>15000</v>
      </c>
      <c r="K14" s="239">
        <v>2000</v>
      </c>
      <c r="L14" s="239">
        <v>10000</v>
      </c>
      <c r="M14" s="239">
        <v>5000</v>
      </c>
      <c r="N14" s="240">
        <v>181000</v>
      </c>
      <c r="O14" s="241">
        <f t="shared" ref="O14:O16" si="0">D8</f>
        <v>45343</v>
      </c>
      <c r="P14" s="242" t="s">
        <v>117</v>
      </c>
      <c r="Q14" s="243">
        <f t="shared" ref="Q14:Q16" si="1">J8</f>
        <v>45371</v>
      </c>
      <c r="R14" s="236"/>
      <c r="S14" s="413"/>
      <c r="T14" s="394"/>
      <c r="U14" s="394"/>
      <c r="V14" s="414"/>
      <c r="Z14" s="237">
        <f>Z8</f>
        <v>45402</v>
      </c>
      <c r="AA14" s="251"/>
      <c r="AB14" s="248"/>
      <c r="AC14" s="248"/>
    </row>
    <row r="15" spans="1:60" ht="30" customHeight="1">
      <c r="A15" s="226" t="s">
        <v>100</v>
      </c>
      <c r="B15" s="227" t="s">
        <v>101</v>
      </c>
      <c r="C15" s="237">
        <f>C9</f>
        <v>45402</v>
      </c>
      <c r="D15" s="238">
        <v>25</v>
      </c>
      <c r="E15" s="238">
        <v>200</v>
      </c>
      <c r="F15" s="239">
        <v>200000</v>
      </c>
      <c r="G15" s="239">
        <v>5000</v>
      </c>
      <c r="H15" s="239">
        <v>10000</v>
      </c>
      <c r="I15" s="239">
        <v>2000</v>
      </c>
      <c r="J15" s="239">
        <v>15000</v>
      </c>
      <c r="K15" s="239">
        <v>2000</v>
      </c>
      <c r="L15" s="239">
        <v>10000</v>
      </c>
      <c r="M15" s="239">
        <v>5000</v>
      </c>
      <c r="N15" s="240">
        <v>181000</v>
      </c>
      <c r="O15" s="241">
        <f t="shared" si="0"/>
        <v>45352</v>
      </c>
      <c r="P15" s="242" t="s">
        <v>117</v>
      </c>
      <c r="Q15" s="243">
        <f t="shared" si="1"/>
        <v>45382</v>
      </c>
      <c r="R15" s="236"/>
      <c r="S15" s="413"/>
      <c r="T15" s="394"/>
      <c r="U15" s="394"/>
      <c r="V15" s="414"/>
      <c r="Z15" s="237">
        <f>Z9</f>
        <v>45402</v>
      </c>
      <c r="AA15" s="251"/>
      <c r="AB15" s="248"/>
      <c r="AC15" s="248"/>
    </row>
    <row r="16" spans="1:60" ht="30" customHeight="1" thickBot="1">
      <c r="A16" s="226" t="s">
        <v>102</v>
      </c>
      <c r="B16" s="227" t="s">
        <v>103</v>
      </c>
      <c r="C16" s="237">
        <f>C10</f>
        <v>45412</v>
      </c>
      <c r="D16" s="238">
        <v>25</v>
      </c>
      <c r="E16" s="238">
        <v>200</v>
      </c>
      <c r="F16" s="239">
        <v>200000</v>
      </c>
      <c r="G16" s="239">
        <v>5000</v>
      </c>
      <c r="H16" s="239">
        <v>10000</v>
      </c>
      <c r="I16" s="239">
        <v>2000</v>
      </c>
      <c r="J16" s="239">
        <v>15000</v>
      </c>
      <c r="K16" s="239">
        <v>2000</v>
      </c>
      <c r="L16" s="239">
        <v>10000</v>
      </c>
      <c r="M16" s="239">
        <v>5000</v>
      </c>
      <c r="N16" s="240">
        <v>181000</v>
      </c>
      <c r="O16" s="244">
        <f t="shared" si="0"/>
        <v>45383</v>
      </c>
      <c r="P16" s="245" t="s">
        <v>117</v>
      </c>
      <c r="Q16" s="246">
        <f t="shared" si="1"/>
        <v>45412</v>
      </c>
      <c r="R16" s="236"/>
      <c r="S16" s="415"/>
      <c r="T16" s="416"/>
      <c r="U16" s="416"/>
      <c r="V16" s="417"/>
      <c r="Z16" s="237">
        <f>Z10</f>
        <v>45412</v>
      </c>
      <c r="AA16" s="251"/>
      <c r="AB16" s="248"/>
      <c r="AC16" s="248"/>
    </row>
    <row r="17" spans="1:59" ht="30" customHeight="1" thickTop="1">
      <c r="A17" s="223"/>
      <c r="B17" s="236"/>
      <c r="C17" s="236"/>
      <c r="D17" s="236"/>
      <c r="E17" s="236"/>
      <c r="F17" s="236"/>
      <c r="G17" s="236"/>
      <c r="H17" s="236"/>
      <c r="I17" s="236"/>
      <c r="J17" s="236"/>
      <c r="K17" s="236"/>
      <c r="L17" s="236"/>
      <c r="M17" s="236"/>
      <c r="N17" s="236"/>
      <c r="O17" s="236"/>
      <c r="P17" s="236"/>
      <c r="Q17" s="236"/>
      <c r="R17" s="236"/>
      <c r="S17" s="247"/>
      <c r="T17" s="247"/>
      <c r="U17" s="247"/>
      <c r="V17" s="225"/>
      <c r="Z17" s="222"/>
      <c r="AA17" s="222"/>
      <c r="AB17" s="222"/>
      <c r="AC17" s="222"/>
    </row>
    <row r="18" spans="1:59">
      <c r="Z18" s="222"/>
      <c r="AA18" s="222"/>
      <c r="AB18" s="222"/>
      <c r="AC18" s="222"/>
    </row>
    <row r="19" spans="1:59">
      <c r="Z19" s="222"/>
      <c r="AA19" s="222"/>
      <c r="AB19" s="222"/>
      <c r="AC19" s="222"/>
    </row>
    <row r="20" spans="1:59">
      <c r="AE20" s="260"/>
      <c r="AF20" s="261"/>
      <c r="AG20" s="262"/>
      <c r="AH20" s="261"/>
      <c r="AI20" s="261"/>
      <c r="AJ20" s="261"/>
      <c r="AK20" s="261"/>
      <c r="AL20" s="261"/>
      <c r="AM20" s="261"/>
      <c r="AN20" s="261"/>
      <c r="AO20" s="261"/>
      <c r="AP20" s="261"/>
      <c r="AQ20" s="261"/>
      <c r="AR20" s="261"/>
      <c r="AS20" s="261"/>
      <c r="AT20" s="261"/>
      <c r="AU20" s="261"/>
      <c r="AV20" s="261"/>
      <c r="AW20" s="261"/>
      <c r="AX20" s="261"/>
      <c r="AY20" s="261"/>
      <c r="AZ20" s="261"/>
      <c r="BA20" s="261"/>
      <c r="BB20" s="261"/>
      <c r="BC20" s="261"/>
      <c r="BD20" s="261"/>
      <c r="BE20" s="261"/>
      <c r="BF20" s="261"/>
      <c r="BG20" s="263"/>
    </row>
    <row r="21" spans="1:59" ht="23.25" customHeight="1">
      <c r="AA21" s="218"/>
      <c r="AB21" s="218"/>
      <c r="AE21" s="264"/>
      <c r="AF21" s="418" t="s">
        <v>126</v>
      </c>
      <c r="AG21" s="418"/>
      <c r="AH21" s="418"/>
      <c r="AI21" s="418"/>
      <c r="AJ21" s="418"/>
      <c r="BG21" s="265"/>
    </row>
    <row r="22" spans="1:59">
      <c r="AE22" s="264"/>
      <c r="BG22" s="265"/>
    </row>
    <row r="23" spans="1:59" ht="28" thickBot="1">
      <c r="AE23" s="264"/>
      <c r="AF23" s="266"/>
      <c r="AG23" s="267" t="s">
        <v>50</v>
      </c>
      <c r="AH23" s="267"/>
      <c r="AI23" s="267"/>
      <c r="AJ23" s="267"/>
      <c r="AK23" s="267"/>
      <c r="AL23" s="268"/>
      <c r="AM23" s="405" t="s">
        <v>51</v>
      </c>
      <c r="AN23" s="405"/>
      <c r="AO23" s="405"/>
      <c r="AP23" s="405"/>
      <c r="AQ23" s="405"/>
      <c r="AR23" s="405"/>
      <c r="AS23" s="405"/>
      <c r="AT23" s="405"/>
      <c r="AU23" s="405"/>
      <c r="AV23" s="268"/>
      <c r="AW23" s="405" t="s">
        <v>52</v>
      </c>
      <c r="AX23" s="405"/>
      <c r="AY23" s="405"/>
      <c r="AZ23" s="405"/>
      <c r="BA23" s="405"/>
      <c r="BB23" s="405"/>
      <c r="BC23" s="405"/>
      <c r="BD23" s="405"/>
      <c r="BE23" s="405"/>
      <c r="BF23" s="405"/>
      <c r="BG23" s="265"/>
    </row>
    <row r="24" spans="1:59" ht="20.25" customHeight="1">
      <c r="AE24" s="264"/>
      <c r="AG24" s="269"/>
      <c r="AH24" s="270"/>
      <c r="AI24" s="270"/>
      <c r="AJ24" s="270"/>
      <c r="AK24" s="270"/>
      <c r="AL24" s="268"/>
      <c r="AM24" s="268"/>
      <c r="AN24" s="268"/>
      <c r="AO24" s="268"/>
      <c r="AP24" s="268"/>
      <c r="AQ24" s="268"/>
      <c r="AR24" s="268"/>
      <c r="AS24" s="268"/>
      <c r="AT24" s="268"/>
      <c r="AU24" s="268"/>
      <c r="AV24" s="268"/>
      <c r="AW24" s="268"/>
      <c r="AX24" s="268"/>
      <c r="AY24" s="268"/>
      <c r="AZ24" s="268"/>
      <c r="BA24" s="268"/>
      <c r="BB24" s="268"/>
      <c r="BC24" s="268"/>
      <c r="BD24" s="268"/>
      <c r="BE24" s="268"/>
      <c r="BF24" s="268"/>
      <c r="BG24" s="265"/>
    </row>
    <row r="25" spans="1:59" ht="20.25" customHeight="1">
      <c r="AE25" s="264"/>
      <c r="AF25" s="271" t="s">
        <v>121</v>
      </c>
      <c r="AG25" s="272">
        <f>$Z$3</f>
        <v>45383</v>
      </c>
      <c r="AH25" s="273" t="s">
        <v>7</v>
      </c>
      <c r="AI25" s="274" t="s">
        <v>57</v>
      </c>
      <c r="AJ25" s="275">
        <v>200</v>
      </c>
      <c r="AK25" s="274" t="s">
        <v>58</v>
      </c>
      <c r="AL25" s="273"/>
      <c r="AM25" s="276">
        <f>AA7</f>
        <v>45372</v>
      </c>
      <c r="AN25" s="274" t="s">
        <v>20</v>
      </c>
      <c r="AO25" s="277">
        <f>$AA$7</f>
        <v>45372</v>
      </c>
      <c r="AP25" s="274" t="s">
        <v>8</v>
      </c>
      <c r="AQ25" s="273" t="s">
        <v>19</v>
      </c>
      <c r="AR25" s="276">
        <f>$AC$7</f>
        <v>45402</v>
      </c>
      <c r="AS25" s="274" t="s">
        <v>20</v>
      </c>
      <c r="AT25" s="277">
        <f>$AC$7</f>
        <v>45402</v>
      </c>
      <c r="AU25" s="274" t="s">
        <v>8</v>
      </c>
      <c r="AV25" s="273"/>
      <c r="AW25" s="272">
        <f>$Z$3</f>
        <v>45383</v>
      </c>
      <c r="AX25" s="273" t="s">
        <v>7</v>
      </c>
      <c r="AY25" s="278" t="s">
        <v>60</v>
      </c>
      <c r="AZ25" s="279">
        <f>DATE(YEAR($Z$3),MONTH($Z$3),1)</f>
        <v>45383</v>
      </c>
      <c r="BA25" s="278" t="s">
        <v>19</v>
      </c>
      <c r="BB25" s="280">
        <f>EOMONTH($Z$3,0)</f>
        <v>45412</v>
      </c>
      <c r="BC25" s="278" t="s">
        <v>61</v>
      </c>
      <c r="BD25" s="281" t="s">
        <v>57</v>
      </c>
      <c r="BE25" s="275">
        <v>30</v>
      </c>
      <c r="BF25" s="274" t="s">
        <v>58</v>
      </c>
      <c r="BG25" s="265"/>
    </row>
    <row r="26" spans="1:59" ht="20.25" customHeight="1">
      <c r="AE26" s="264"/>
      <c r="AF26" s="282"/>
      <c r="AG26" s="283"/>
      <c r="AM26" s="272"/>
      <c r="AW26" s="283"/>
      <c r="BG26" s="265"/>
    </row>
    <row r="27" spans="1:59" ht="20.25" customHeight="1">
      <c r="AE27" s="264"/>
      <c r="AF27" s="271" t="s">
        <v>122</v>
      </c>
      <c r="AG27" s="272">
        <f>$Z$3</f>
        <v>45383</v>
      </c>
      <c r="AH27" s="273" t="s">
        <v>7</v>
      </c>
      <c r="AI27" s="274" t="s">
        <v>57</v>
      </c>
      <c r="AJ27" s="275">
        <v>200</v>
      </c>
      <c r="AK27" s="274" t="s">
        <v>58</v>
      </c>
      <c r="AL27" s="273"/>
      <c r="AM27" s="276">
        <f>$AA$8</f>
        <v>45343</v>
      </c>
      <c r="AN27" s="274" t="s">
        <v>20</v>
      </c>
      <c r="AO27" s="277">
        <f>$AA$8</f>
        <v>45343</v>
      </c>
      <c r="AP27" s="274" t="s">
        <v>8</v>
      </c>
      <c r="AQ27" s="273" t="s">
        <v>19</v>
      </c>
      <c r="AR27" s="276">
        <f>$AC$8</f>
        <v>45371</v>
      </c>
      <c r="AS27" s="274" t="s">
        <v>62</v>
      </c>
      <c r="AT27" s="277">
        <f>$AC$8</f>
        <v>45371</v>
      </c>
      <c r="AU27" s="274" t="s">
        <v>8</v>
      </c>
      <c r="AV27" s="273"/>
      <c r="AW27" s="272">
        <f>$Z$3</f>
        <v>45383</v>
      </c>
      <c r="AX27" s="273" t="s">
        <v>7</v>
      </c>
      <c r="AY27" s="278" t="s">
        <v>60</v>
      </c>
      <c r="AZ27" s="279">
        <f>DATE(YEAR($Z$3),MONTH($Z$3),1)</f>
        <v>45383</v>
      </c>
      <c r="BA27" s="278" t="s">
        <v>19</v>
      </c>
      <c r="BB27" s="280">
        <f>EOMONTH($Z$3,0)</f>
        <v>45412</v>
      </c>
      <c r="BC27" s="278" t="s">
        <v>61</v>
      </c>
      <c r="BD27" s="281" t="s">
        <v>57</v>
      </c>
      <c r="BE27" s="275">
        <v>30</v>
      </c>
      <c r="BF27" s="274" t="s">
        <v>58</v>
      </c>
      <c r="BG27" s="265"/>
    </row>
    <row r="28" spans="1:59" ht="20.25" customHeight="1">
      <c r="AE28" s="264"/>
      <c r="AF28" s="282"/>
      <c r="AG28" s="283"/>
      <c r="AM28" s="272"/>
      <c r="AW28" s="283"/>
      <c r="BG28" s="265"/>
    </row>
    <row r="29" spans="1:59" ht="20.25" customHeight="1">
      <c r="AE29" s="264"/>
      <c r="AF29" s="271" t="s">
        <v>123</v>
      </c>
      <c r="AG29" s="272">
        <f>$Z$3</f>
        <v>45383</v>
      </c>
      <c r="AH29" s="273" t="s">
        <v>7</v>
      </c>
      <c r="AI29" s="274" t="s">
        <v>57</v>
      </c>
      <c r="AJ29" s="275">
        <v>200</v>
      </c>
      <c r="AK29" s="274" t="s">
        <v>58</v>
      </c>
      <c r="AL29" s="273"/>
      <c r="AM29" s="276">
        <f>$AA$9</f>
        <v>45352</v>
      </c>
      <c r="AN29" s="274" t="s">
        <v>20</v>
      </c>
      <c r="AO29" s="277">
        <f>$AA$9</f>
        <v>45352</v>
      </c>
      <c r="AP29" s="274" t="s">
        <v>8</v>
      </c>
      <c r="AQ29" s="273" t="s">
        <v>19</v>
      </c>
      <c r="AR29" s="276">
        <f>$AC$9</f>
        <v>45382</v>
      </c>
      <c r="AS29" s="274" t="s">
        <v>20</v>
      </c>
      <c r="AT29" s="277">
        <f>$AC$9</f>
        <v>45382</v>
      </c>
      <c r="AU29" s="274" t="s">
        <v>8</v>
      </c>
      <c r="AV29" s="273"/>
      <c r="AW29" s="272">
        <f>$Z$3</f>
        <v>45383</v>
      </c>
      <c r="AX29" s="273" t="s">
        <v>7</v>
      </c>
      <c r="AY29" s="278" t="s">
        <v>60</v>
      </c>
      <c r="AZ29" s="279">
        <f>DATE(YEAR($Z$3),MONTH($Z$3),1)</f>
        <v>45383</v>
      </c>
      <c r="BA29" s="278" t="s">
        <v>19</v>
      </c>
      <c r="BB29" s="280">
        <f>EOMONTH($Z$3,0)</f>
        <v>45412</v>
      </c>
      <c r="BC29" s="278" t="s">
        <v>61</v>
      </c>
      <c r="BD29" s="281" t="s">
        <v>57</v>
      </c>
      <c r="BE29" s="275">
        <v>30</v>
      </c>
      <c r="BF29" s="274" t="s">
        <v>58</v>
      </c>
      <c r="BG29" s="265"/>
    </row>
    <row r="30" spans="1:59" ht="20.25" customHeight="1">
      <c r="AE30" s="264"/>
      <c r="AF30" s="282"/>
      <c r="AG30" s="283"/>
      <c r="AM30" s="272"/>
      <c r="AW30" s="283"/>
      <c r="BG30" s="265"/>
    </row>
    <row r="31" spans="1:59" ht="20.25" customHeight="1">
      <c r="AE31" s="264"/>
      <c r="AF31" s="271" t="s">
        <v>124</v>
      </c>
      <c r="AG31" s="272">
        <f>$Z$3</f>
        <v>45383</v>
      </c>
      <c r="AH31" s="273" t="s">
        <v>7</v>
      </c>
      <c r="AI31" s="274" t="s">
        <v>57</v>
      </c>
      <c r="AJ31" s="275">
        <v>200</v>
      </c>
      <c r="AK31" s="274" t="s">
        <v>58</v>
      </c>
      <c r="AL31" s="273"/>
      <c r="AM31" s="276">
        <f>$AA$10</f>
        <v>45383</v>
      </c>
      <c r="AN31" s="274" t="s">
        <v>20</v>
      </c>
      <c r="AO31" s="277">
        <f>$AA$10</f>
        <v>45383</v>
      </c>
      <c r="AP31" s="274" t="s">
        <v>8</v>
      </c>
      <c r="AQ31" s="273" t="s">
        <v>19</v>
      </c>
      <c r="AR31" s="276">
        <f>$AC$10</f>
        <v>45412</v>
      </c>
      <c r="AS31" s="274" t="s">
        <v>20</v>
      </c>
      <c r="AT31" s="277">
        <f>$AC$10</f>
        <v>45412</v>
      </c>
      <c r="AU31" s="274" t="s">
        <v>8</v>
      </c>
      <c r="AV31" s="273"/>
      <c r="AW31" s="272">
        <f>$Z$3</f>
        <v>45383</v>
      </c>
      <c r="AX31" s="273" t="s">
        <v>7</v>
      </c>
      <c r="AY31" s="278" t="s">
        <v>60</v>
      </c>
      <c r="AZ31" s="279">
        <f>DATE(YEAR($Z$3),MONTH($Z$3),1)</f>
        <v>45383</v>
      </c>
      <c r="BA31" s="278" t="s">
        <v>19</v>
      </c>
      <c r="BB31" s="280">
        <f>EOMONTH($Z$3,0)</f>
        <v>45412</v>
      </c>
      <c r="BC31" s="278" t="s">
        <v>61</v>
      </c>
      <c r="BD31" s="281" t="s">
        <v>57</v>
      </c>
      <c r="BE31" s="275">
        <v>30</v>
      </c>
      <c r="BF31" s="274" t="s">
        <v>58</v>
      </c>
      <c r="BG31" s="265"/>
    </row>
    <row r="32" spans="1:59" ht="20.25" customHeight="1">
      <c r="AE32" s="264"/>
      <c r="BG32" s="265"/>
    </row>
    <row r="33" spans="31:59" ht="20.25" customHeight="1">
      <c r="AE33" s="284"/>
      <c r="AF33" s="285"/>
      <c r="AG33" s="286"/>
      <c r="AH33" s="285"/>
      <c r="AI33" s="285"/>
      <c r="AJ33" s="285"/>
      <c r="AK33" s="285"/>
      <c r="AL33" s="285"/>
      <c r="AM33" s="285"/>
      <c r="AN33" s="285"/>
      <c r="AO33" s="285"/>
      <c r="AP33" s="285"/>
      <c r="AQ33" s="285"/>
      <c r="AR33" s="285"/>
      <c r="AS33" s="285"/>
      <c r="AT33" s="285"/>
      <c r="AU33" s="285"/>
      <c r="AV33" s="285"/>
      <c r="AW33" s="285"/>
      <c r="AX33" s="285"/>
      <c r="AY33" s="285"/>
      <c r="AZ33" s="285"/>
      <c r="BA33" s="285"/>
      <c r="BB33" s="285"/>
      <c r="BC33" s="285"/>
      <c r="BD33" s="285"/>
      <c r="BE33" s="285"/>
      <c r="BF33" s="285"/>
      <c r="BG33" s="287"/>
    </row>
    <row r="34" spans="31:59" ht="20.25" customHeight="1"/>
    <row r="35" spans="31:59" ht="20.25" customHeight="1"/>
    <row r="36" spans="31:59" ht="20.25" customHeight="1"/>
    <row r="43" spans="31:59" ht="19.5" customHeight="1"/>
    <row r="44" spans="31:59" ht="19.5" customHeight="1"/>
    <row r="45" spans="31:59" ht="19.5" customHeight="1"/>
    <row r="46" spans="31:59" ht="19.5" customHeight="1"/>
    <row r="48" spans="31:59" ht="19.5" customHeight="1"/>
  </sheetData>
  <mergeCells count="17">
    <mergeCell ref="AW23:BF23"/>
    <mergeCell ref="A11:B11"/>
    <mergeCell ref="A12:B12"/>
    <mergeCell ref="O12:Q12"/>
    <mergeCell ref="S12:V16"/>
    <mergeCell ref="AF21:AJ21"/>
    <mergeCell ref="AM23:AU23"/>
    <mergeCell ref="J2:V4"/>
    <mergeCell ref="A3:I3"/>
    <mergeCell ref="AA5:AC5"/>
    <mergeCell ref="A6:B6"/>
    <mergeCell ref="O6:Q6"/>
    <mergeCell ref="S6:V10"/>
    <mergeCell ref="O7:Q7"/>
    <mergeCell ref="O8:Q8"/>
    <mergeCell ref="O9:Q9"/>
    <mergeCell ref="O10:Q10"/>
  </mergeCells>
  <phoneticPr fontId="2"/>
  <printOptions horizontalCentered="1"/>
  <pageMargins left="0.70866141732283472" right="0.70866141732283472" top="0.74803149606299213" bottom="0.74803149606299213" header="0.31496062992125984" footer="0.31496062992125984"/>
  <pageSetup paperSize="9" scale="52" orientation="landscape"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81354-3541-44D1-B8CD-FB93EA2A23D3}">
  <dimension ref="B2:AB12"/>
  <sheetViews>
    <sheetView showGridLines="0" zoomScale="115" zoomScaleNormal="115" workbookViewId="0">
      <selection activeCell="C16" sqref="C16"/>
    </sheetView>
  </sheetViews>
  <sheetFormatPr baseColWidth="10" defaultColWidth="8.83203125" defaultRowHeight="14"/>
  <cols>
    <col min="1" max="1" width="2.6640625" customWidth="1"/>
    <col min="2" max="2" width="6" customWidth="1"/>
    <col min="3" max="3" width="3.6640625" style="183" customWidth="1"/>
    <col min="4" max="4" width="4.33203125" customWidth="1"/>
    <col min="5" max="5" width="3" customWidth="1"/>
    <col min="6" max="6" width="6.1640625" customWidth="1"/>
    <col min="7" max="7" width="5.83203125" customWidth="1"/>
    <col min="8" max="8" width="3.5" customWidth="1"/>
    <col min="9" max="9" width="4.1640625" customWidth="1"/>
    <col min="10" max="10" width="4" customWidth="1"/>
    <col min="11" max="11" width="4.33203125" customWidth="1"/>
    <col min="12" max="12" width="4" customWidth="1"/>
    <col min="13" max="13" width="3.5" customWidth="1"/>
    <col min="14" max="14" width="4.6640625" customWidth="1"/>
    <col min="15" max="15" width="4" customWidth="1"/>
    <col min="16" max="16" width="4.6640625" customWidth="1"/>
    <col min="17" max="17" width="4" customWidth="1"/>
    <col min="18" max="18" width="3.1640625" customWidth="1"/>
    <col min="19" max="19" width="2.83203125" customWidth="1"/>
    <col min="20" max="20" width="3.1640625" customWidth="1"/>
    <col min="21" max="21" width="1" customWidth="1"/>
    <col min="22" max="22" width="7" customWidth="1"/>
    <col min="23" max="23" width="2.6640625" customWidth="1"/>
    <col min="24" max="24" width="5" customWidth="1"/>
    <col min="25" max="25" width="2.1640625" customWidth="1"/>
    <col min="26" max="26" width="2.33203125" customWidth="1"/>
    <col min="27" max="27" width="5.1640625" customWidth="1"/>
    <col min="28" max="28" width="6.1640625" customWidth="1"/>
  </cols>
  <sheetData>
    <row r="2" spans="2:28" ht="19">
      <c r="B2" s="419" t="s">
        <v>126</v>
      </c>
      <c r="C2" s="419"/>
      <c r="D2" s="419"/>
      <c r="E2" s="419"/>
      <c r="F2" s="419"/>
    </row>
    <row r="4" spans="2:28" ht="20" thickBot="1">
      <c r="B4" s="200"/>
      <c r="C4" s="201" t="s">
        <v>50</v>
      </c>
      <c r="D4" s="201"/>
      <c r="E4" s="201"/>
      <c r="F4" s="201"/>
      <c r="G4" s="201"/>
      <c r="H4" s="7"/>
      <c r="I4" s="420" t="s">
        <v>51</v>
      </c>
      <c r="J4" s="420"/>
      <c r="K4" s="420"/>
      <c r="L4" s="420"/>
      <c r="M4" s="420"/>
      <c r="N4" s="420"/>
      <c r="O4" s="420"/>
      <c r="P4" s="420"/>
      <c r="Q4" s="420"/>
      <c r="R4" s="7"/>
      <c r="S4" s="420" t="s">
        <v>52</v>
      </c>
      <c r="T4" s="420"/>
      <c r="U4" s="420"/>
      <c r="V4" s="420"/>
      <c r="W4" s="420"/>
      <c r="X4" s="420"/>
      <c r="Y4" s="420"/>
      <c r="Z4" s="420"/>
      <c r="AA4" s="420"/>
      <c r="AB4" s="420"/>
    </row>
    <row r="5" spans="2:28" ht="19">
      <c r="C5" s="184"/>
      <c r="D5" s="21"/>
      <c r="E5" s="21"/>
      <c r="F5" s="21"/>
      <c r="G5" s="21"/>
      <c r="H5" s="7"/>
      <c r="I5" s="7"/>
      <c r="J5" s="7"/>
      <c r="K5" s="7"/>
      <c r="L5" s="7"/>
      <c r="M5" s="7"/>
      <c r="N5" s="7"/>
      <c r="O5" s="7"/>
      <c r="P5" s="7"/>
      <c r="Q5" s="7"/>
      <c r="R5" s="7"/>
      <c r="S5" s="7"/>
      <c r="T5" s="7"/>
      <c r="U5" s="7"/>
      <c r="V5" s="7"/>
      <c r="W5" s="7"/>
      <c r="X5" s="7"/>
      <c r="Y5" s="7"/>
      <c r="Z5" s="7"/>
      <c r="AA5" s="7"/>
      <c r="AB5" s="7"/>
    </row>
    <row r="6" spans="2:28" ht="22">
      <c r="B6" s="196" t="s">
        <v>121</v>
      </c>
      <c r="C6" s="185">
        <v>2</v>
      </c>
      <c r="D6" s="186" t="s">
        <v>7</v>
      </c>
      <c r="E6" s="187" t="s">
        <v>57</v>
      </c>
      <c r="F6" s="197">
        <v>200</v>
      </c>
      <c r="G6" s="187" t="s">
        <v>58</v>
      </c>
      <c r="H6" s="188"/>
      <c r="I6" s="198">
        <v>1</v>
      </c>
      <c r="J6" s="199" t="s">
        <v>20</v>
      </c>
      <c r="K6" s="198">
        <v>21</v>
      </c>
      <c r="L6" s="199" t="s">
        <v>8</v>
      </c>
      <c r="M6" s="186" t="s">
        <v>19</v>
      </c>
      <c r="N6" s="198">
        <v>2</v>
      </c>
      <c r="O6" s="199" t="s">
        <v>20</v>
      </c>
      <c r="P6" s="198">
        <v>20</v>
      </c>
      <c r="Q6" s="199" t="s">
        <v>8</v>
      </c>
      <c r="R6" s="188"/>
      <c r="S6" s="185">
        <v>2</v>
      </c>
      <c r="T6" s="186" t="s">
        <v>7</v>
      </c>
      <c r="U6" s="189" t="s">
        <v>60</v>
      </c>
      <c r="V6" s="190">
        <v>44958</v>
      </c>
      <c r="W6" s="191" t="s">
        <v>19</v>
      </c>
      <c r="X6" s="192" t="s">
        <v>125</v>
      </c>
      <c r="Y6" s="189" t="s">
        <v>61</v>
      </c>
      <c r="Z6" s="193" t="s">
        <v>57</v>
      </c>
      <c r="AA6" s="197">
        <v>30</v>
      </c>
      <c r="AB6" s="187" t="s">
        <v>58</v>
      </c>
    </row>
    <row r="7" spans="2:28" ht="12" customHeight="1">
      <c r="B7" s="183"/>
      <c r="C7" s="194"/>
      <c r="D7" s="195"/>
      <c r="E7" s="195"/>
      <c r="F7" s="195"/>
      <c r="G7" s="195"/>
      <c r="H7" s="195"/>
      <c r="I7" s="195"/>
      <c r="J7" s="195"/>
      <c r="K7" s="195"/>
      <c r="L7" s="195"/>
      <c r="M7" s="195"/>
      <c r="N7" s="195"/>
      <c r="O7" s="195"/>
      <c r="P7" s="195"/>
      <c r="Q7" s="195"/>
      <c r="R7" s="195"/>
      <c r="S7" s="194"/>
      <c r="T7" s="195"/>
      <c r="U7" s="195"/>
      <c r="V7" s="195"/>
      <c r="W7" s="195"/>
      <c r="X7" s="195"/>
      <c r="Y7" s="195"/>
      <c r="Z7" s="195"/>
      <c r="AA7" s="195"/>
      <c r="AB7" s="195"/>
    </row>
    <row r="8" spans="2:28" ht="22">
      <c r="B8" s="196" t="s">
        <v>122</v>
      </c>
      <c r="C8" s="185">
        <v>2</v>
      </c>
      <c r="D8" s="186" t="s">
        <v>7</v>
      </c>
      <c r="E8" s="187" t="s">
        <v>57</v>
      </c>
      <c r="F8" s="197">
        <v>200</v>
      </c>
      <c r="G8" s="187" t="s">
        <v>58</v>
      </c>
      <c r="H8" s="188"/>
      <c r="I8" s="198">
        <v>12</v>
      </c>
      <c r="J8" s="199" t="s">
        <v>20</v>
      </c>
      <c r="K8" s="198">
        <v>21</v>
      </c>
      <c r="L8" s="199" t="s">
        <v>8</v>
      </c>
      <c r="M8" s="186" t="s">
        <v>19</v>
      </c>
      <c r="N8" s="198">
        <v>1</v>
      </c>
      <c r="O8" s="199" t="s">
        <v>62</v>
      </c>
      <c r="P8" s="198">
        <v>20</v>
      </c>
      <c r="Q8" s="199" t="s">
        <v>8</v>
      </c>
      <c r="R8" s="188"/>
      <c r="S8" s="185">
        <v>2</v>
      </c>
      <c r="T8" s="186" t="s">
        <v>7</v>
      </c>
      <c r="U8" s="189" t="s">
        <v>60</v>
      </c>
      <c r="V8" s="190">
        <v>44958</v>
      </c>
      <c r="W8" s="191" t="s">
        <v>19</v>
      </c>
      <c r="X8" s="192" t="s">
        <v>125</v>
      </c>
      <c r="Y8" s="189" t="s">
        <v>61</v>
      </c>
      <c r="Z8" s="193" t="s">
        <v>57</v>
      </c>
      <c r="AA8" s="197">
        <v>30</v>
      </c>
      <c r="AB8" s="187" t="s">
        <v>58</v>
      </c>
    </row>
    <row r="9" spans="2:28" ht="12" customHeight="1">
      <c r="B9" s="183"/>
      <c r="C9" s="194"/>
      <c r="D9" s="195"/>
      <c r="E9" s="195"/>
      <c r="F9" s="195"/>
      <c r="G9" s="195"/>
      <c r="H9" s="195"/>
      <c r="I9" s="195"/>
      <c r="J9" s="195"/>
      <c r="K9" s="195"/>
      <c r="L9" s="195"/>
      <c r="M9" s="195"/>
      <c r="N9" s="195"/>
      <c r="O9" s="195"/>
      <c r="P9" s="195"/>
      <c r="Q9" s="195"/>
      <c r="R9" s="195"/>
      <c r="S9" s="194"/>
      <c r="T9" s="195"/>
      <c r="U9" s="195"/>
      <c r="V9" s="195"/>
      <c r="W9" s="195"/>
      <c r="X9" s="195"/>
      <c r="Y9" s="195"/>
      <c r="Z9" s="195"/>
      <c r="AA9" s="195"/>
      <c r="AB9" s="195"/>
    </row>
    <row r="10" spans="2:28" ht="22">
      <c r="B10" s="196" t="s">
        <v>123</v>
      </c>
      <c r="C10" s="185">
        <v>2</v>
      </c>
      <c r="D10" s="186" t="s">
        <v>7</v>
      </c>
      <c r="E10" s="187" t="s">
        <v>57</v>
      </c>
      <c r="F10" s="197">
        <v>200</v>
      </c>
      <c r="G10" s="187" t="s">
        <v>58</v>
      </c>
      <c r="H10" s="188"/>
      <c r="I10" s="198">
        <v>1</v>
      </c>
      <c r="J10" s="199" t="s">
        <v>20</v>
      </c>
      <c r="K10" s="198">
        <v>1</v>
      </c>
      <c r="L10" s="199" t="s">
        <v>8</v>
      </c>
      <c r="M10" s="186" t="s">
        <v>19</v>
      </c>
      <c r="N10" s="198">
        <v>1</v>
      </c>
      <c r="O10" s="199" t="s">
        <v>20</v>
      </c>
      <c r="P10" s="198">
        <v>31</v>
      </c>
      <c r="Q10" s="199" t="s">
        <v>8</v>
      </c>
      <c r="R10" s="188"/>
      <c r="S10" s="185">
        <v>2</v>
      </c>
      <c r="T10" s="186" t="s">
        <v>7</v>
      </c>
      <c r="U10" s="189" t="s">
        <v>60</v>
      </c>
      <c r="V10" s="190">
        <v>44958</v>
      </c>
      <c r="W10" s="191" t="s">
        <v>19</v>
      </c>
      <c r="X10" s="192" t="s">
        <v>125</v>
      </c>
      <c r="Y10" s="189" t="s">
        <v>61</v>
      </c>
      <c r="Z10" s="193" t="s">
        <v>57</v>
      </c>
      <c r="AA10" s="197">
        <v>30</v>
      </c>
      <c r="AB10" s="187" t="s">
        <v>58</v>
      </c>
    </row>
    <row r="11" spans="2:28" ht="12" customHeight="1">
      <c r="B11" s="183"/>
      <c r="C11" s="194"/>
      <c r="D11" s="195"/>
      <c r="E11" s="195"/>
      <c r="F11" s="195"/>
      <c r="G11" s="195"/>
      <c r="H11" s="195"/>
      <c r="I11" s="195"/>
      <c r="J11" s="195"/>
      <c r="K11" s="195"/>
      <c r="L11" s="195"/>
      <c r="M11" s="195"/>
      <c r="N11" s="195"/>
      <c r="O11" s="195"/>
      <c r="P11" s="195"/>
      <c r="Q11" s="195"/>
      <c r="R11" s="195"/>
      <c r="S11" s="194"/>
      <c r="T11" s="195"/>
      <c r="U11" s="195"/>
      <c r="V11" s="195"/>
      <c r="W11" s="195"/>
      <c r="X11" s="195"/>
      <c r="Y11" s="195"/>
      <c r="Z11" s="195"/>
      <c r="AA11" s="195"/>
      <c r="AB11" s="195"/>
    </row>
    <row r="12" spans="2:28" ht="22">
      <c r="B12" s="196" t="s">
        <v>124</v>
      </c>
      <c r="C12" s="185">
        <v>2</v>
      </c>
      <c r="D12" s="186" t="s">
        <v>7</v>
      </c>
      <c r="E12" s="187" t="s">
        <v>57</v>
      </c>
      <c r="F12" s="197">
        <v>200</v>
      </c>
      <c r="G12" s="187" t="s">
        <v>58</v>
      </c>
      <c r="H12" s="188"/>
      <c r="I12" s="198">
        <v>2</v>
      </c>
      <c r="J12" s="199" t="s">
        <v>20</v>
      </c>
      <c r="K12" s="198">
        <v>1</v>
      </c>
      <c r="L12" s="199" t="s">
        <v>8</v>
      </c>
      <c r="M12" s="186" t="s">
        <v>19</v>
      </c>
      <c r="N12" s="198">
        <v>2</v>
      </c>
      <c r="O12" s="199" t="s">
        <v>20</v>
      </c>
      <c r="P12" s="198">
        <v>29</v>
      </c>
      <c r="Q12" s="199" t="s">
        <v>8</v>
      </c>
      <c r="R12" s="188"/>
      <c r="S12" s="185">
        <v>2</v>
      </c>
      <c r="T12" s="186" t="s">
        <v>7</v>
      </c>
      <c r="U12" s="189" t="s">
        <v>60</v>
      </c>
      <c r="V12" s="190">
        <v>44958</v>
      </c>
      <c r="W12" s="191" t="s">
        <v>19</v>
      </c>
      <c r="X12" s="192" t="s">
        <v>125</v>
      </c>
      <c r="Y12" s="189" t="s">
        <v>61</v>
      </c>
      <c r="Z12" s="193" t="s">
        <v>57</v>
      </c>
      <c r="AA12" s="197">
        <v>30</v>
      </c>
      <c r="AB12" s="187" t="s">
        <v>58</v>
      </c>
    </row>
  </sheetData>
  <mergeCells count="3">
    <mergeCell ref="B2:F2"/>
    <mergeCell ref="I4:Q4"/>
    <mergeCell ref="S4:AB4"/>
  </mergeCells>
  <phoneticPr fontId="2"/>
  <dataValidations count="2">
    <dataValidation type="list" allowBlank="1" showInputMessage="1" showErrorMessage="1" sqref="N12 N6 I6 I8 N8 N10 I10 I12" xr:uid="{8C1613CD-18C5-40F3-9453-F61E71BB239A}">
      <formula1>"1,2,3,4,5,6,7,8,9,10,11,12"</formula1>
    </dataValidation>
    <dataValidation type="list" allowBlank="1" showInputMessage="1" showErrorMessage="1" sqref="P12 P6 K6 K8 P8 P10 K10 K12" xr:uid="{4CB5B9B2-054B-44A7-A938-EC4D94585A71}">
      <formula1>"1,2,3,4,5,6,7,8,9,10,11,12,13,14,15,16,17,18,19,20,21,22,23,24,25,26,27,28,29,30,31"</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様式第10号</vt:lpstr>
      <vt:lpstr>研修記録簿</vt:lpstr>
      <vt:lpstr>（参考）研修記録簿　各月就業時間・対象期間の記入例 (4月)</vt:lpstr>
      <vt:lpstr>（非表示）（参考）記入例の図</vt:lpstr>
      <vt:lpstr>'（参考）研修記録簿　各月就業時間・対象期間の記入例 (4月)'!Print_Area</vt:lpstr>
      <vt:lpstr>研修記録簿!Print_Area</vt:lpstr>
      <vt:lpstr>様式第10号!Print_Area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雇用就農資金助成金交付申請書</dc:title>
  <dc:subject/>
  <dc:creator/>
  <cp:keywords/>
  <dc:description/>
  <cp:lastModifiedBy>M-PAGE</cp:lastModifiedBy>
  <cp:revision/>
  <cp:lastPrinted>2024-05-20T03:00:13Z</cp:lastPrinted>
  <dcterms:created xsi:type="dcterms:W3CDTF">2002-01-11T03:29:33Z</dcterms:created>
  <dcterms:modified xsi:type="dcterms:W3CDTF">2024-05-22T01:17:17Z</dcterms:modified>
  <cp:category/>
  <cp:contentStatus/>
</cp:coreProperties>
</file>