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codeName="ThisWorkbook"/>
  <mc:AlternateContent xmlns:mc="http://schemas.openxmlformats.org/markup-compatibility/2006">
    <mc:Choice Requires="x15">
      <x15ac:absPath xmlns:x15ac="http://schemas.microsoft.com/office/spreadsheetml/2010/11/ac" url="/Users/seom/Documents/農業をはじめるJP/保守作業_雇用就農資金/20250623_R7-1助成金申請書Excel/files/"/>
    </mc:Choice>
  </mc:AlternateContent>
  <xr:revisionPtr revIDLastSave="0" documentId="13_ncr:1_{4C9D027E-1629-3F46-8737-F9DC34A03D26}" xr6:coauthVersionLast="47" xr6:coauthVersionMax="47" xr10:uidLastSave="{00000000-0000-0000-0000-000000000000}"/>
  <bookViews>
    <workbookView xWindow="0" yWindow="760" windowWidth="29040" windowHeight="15720" tabRatio="748" xr2:uid="{00000000-000D-0000-FFFF-FFFF00000000}"/>
  </bookViews>
  <sheets>
    <sheet name="様式第10号" sheetId="73" r:id="rId1"/>
    <sheet name="研修記録簿" sheetId="74" r:id="rId2"/>
    <sheet name="（非表示）（参考）記入例の図" sheetId="79" state="hidden" r:id="rId3"/>
  </sheets>
  <definedNames>
    <definedName name="_xlnm._FilterDatabase" localSheetId="1" hidden="1">研修記録簿!$AG$33:$AG$57</definedName>
    <definedName name="_xlnm._FilterDatabase" localSheetId="0" hidden="1">様式第10号!$AB$1:$AH$1</definedName>
    <definedName name="_xlnm.Print_Area" localSheetId="1">研修記録簿!$A$1:$AG$58</definedName>
    <definedName name="_xlnm.Print_Area" localSheetId="0">様式第10号!$A$3:$P$41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73" l="1"/>
  <c r="Q10" i="73" s="1"/>
  <c r="BF25" i="74"/>
  <c r="BE26" i="74"/>
  <c r="BE27" i="74"/>
  <c r="BE28" i="74"/>
  <c r="BE29" i="74"/>
  <c r="BE30" i="74"/>
  <c r="BE25" i="74"/>
  <c r="BC6" i="74"/>
  <c r="AA18" i="74"/>
  <c r="E32" i="74"/>
  <c r="J23" i="73"/>
  <c r="E23" i="73"/>
  <c r="R23" i="74" l="1"/>
  <c r="J32" i="74"/>
  <c r="AA10" i="73"/>
  <c r="X10" i="73" s="1"/>
  <c r="BC19" i="74" l="1"/>
  <c r="BC20" i="74" s="1"/>
  <c r="BC21" i="74" s="1"/>
  <c r="BC22" i="74" s="1"/>
  <c r="BC23" i="74" s="1"/>
  <c r="BC24" i="74" s="1"/>
  <c r="BC25" i="74" s="1"/>
  <c r="BC26" i="74" l="1"/>
  <c r="BC27" i="74" s="1"/>
  <c r="BC28" i="74" s="1"/>
  <c r="BC29" i="74" s="1"/>
  <c r="BC30" i="74" s="1"/>
  <c r="BC31" i="74" s="1"/>
  <c r="BC32" i="74" s="1"/>
  <c r="BC33" i="74" s="1"/>
  <c r="BC34" i="74" s="1"/>
  <c r="BC35" i="74" s="1"/>
  <c r="BC36" i="74" s="1"/>
  <c r="BC37" i="74" s="1"/>
  <c r="BC38" i="74" s="1"/>
  <c r="BC39" i="74" s="1"/>
  <c r="BC40" i="74" s="1"/>
  <c r="BC41" i="74" s="1"/>
  <c r="BC42" i="74" s="1"/>
  <c r="BC43" i="74" s="1"/>
  <c r="BC44" i="74" s="1"/>
  <c r="BC45" i="74" s="1"/>
  <c r="BC46" i="74" s="1"/>
  <c r="BC47" i="74" s="1"/>
  <c r="AG2" i="74"/>
  <c r="J19" i="73"/>
  <c r="L4" i="73" l="1"/>
  <c r="AG1" i="74" l="1"/>
  <c r="AF31" i="73"/>
  <c r="AF30" i="73"/>
  <c r="AF29" i="73"/>
  <c r="AF28" i="73"/>
  <c r="AF27" i="73"/>
  <c r="AF26" i="73"/>
  <c r="AE26" i="73"/>
  <c r="AG26" i="73" l="1"/>
  <c r="BF24" i="74"/>
  <c r="F19" i="73"/>
  <c r="U32" i="73"/>
  <c r="W32" i="73" s="1"/>
  <c r="AH11" i="73"/>
  <c r="Y14" i="73"/>
  <c r="Y15" i="73" s="1"/>
  <c r="Y16" i="73" s="1"/>
  <c r="Y17" i="73" s="1"/>
  <c r="Y18" i="73" s="1"/>
  <c r="Y13" i="73"/>
  <c r="Y12" i="73"/>
  <c r="Y11" i="73"/>
  <c r="Y10" i="73"/>
  <c r="AH5" i="73"/>
  <c r="AH6" i="73" s="1"/>
  <c r="E26" i="73"/>
  <c r="T32" i="73" l="1"/>
  <c r="V32" i="73"/>
  <c r="U33" i="73" s="1"/>
  <c r="Z11" i="73"/>
  <c r="AA11" i="73" l="1"/>
  <c r="X11" i="73" s="1"/>
  <c r="W33" i="73"/>
  <c r="V33" i="73"/>
  <c r="U37" i="73" s="1"/>
  <c r="T33" i="73"/>
  <c r="Z12" i="73" l="1"/>
  <c r="W37" i="73"/>
  <c r="T37" i="73"/>
  <c r="V37" i="73"/>
  <c r="U38" i="73" s="1"/>
  <c r="AA12" i="73" l="1"/>
  <c r="W38" i="73"/>
  <c r="V38" i="73"/>
  <c r="U39" i="73" s="1"/>
  <c r="T38" i="73"/>
  <c r="X12" i="73" l="1"/>
  <c r="Z13" i="73"/>
  <c r="AA13" i="73" s="1"/>
  <c r="T39" i="73"/>
  <c r="W39" i="73"/>
  <c r="V39" i="73"/>
  <c r="U40" i="73" s="1"/>
  <c r="X13" i="73" l="1"/>
  <c r="Z14" i="73"/>
  <c r="AA14" i="73" s="1"/>
  <c r="W40" i="73"/>
  <c r="V40" i="73"/>
  <c r="U41" i="73" s="1"/>
  <c r="T40" i="73"/>
  <c r="X14" i="73" l="1"/>
  <c r="Z15" i="73"/>
  <c r="AA15" i="73" s="1"/>
  <c r="X15" i="73" s="1"/>
  <c r="W41" i="73"/>
  <c r="V41" i="73"/>
  <c r="U42" i="73" s="1"/>
  <c r="T41" i="73"/>
  <c r="Z16" i="73" l="1"/>
  <c r="AA16" i="73" s="1"/>
  <c r="X16" i="73" s="1"/>
  <c r="W42" i="73"/>
  <c r="V42" i="73"/>
  <c r="T42" i="73"/>
  <c r="Z17" i="73" l="1"/>
  <c r="AA17" i="73" s="1"/>
  <c r="X17" i="73" l="1"/>
  <c r="Z18" i="73"/>
  <c r="AA18" i="73" l="1"/>
  <c r="F17" i="73"/>
  <c r="L11" i="74" l="1"/>
  <c r="AH26" i="73"/>
  <c r="AG27" i="73" s="1"/>
  <c r="X18" i="73"/>
  <c r="Q8" i="73" s="1"/>
  <c r="J17" i="73"/>
  <c r="A35" i="74" s="1"/>
  <c r="Q11" i="73" l="1"/>
  <c r="Q12" i="73" s="1"/>
  <c r="P8" i="73" s="1"/>
  <c r="L12" i="74"/>
  <c r="AH27" i="73"/>
  <c r="AG28" i="73" s="1"/>
  <c r="BD11" i="74"/>
  <c r="BK11" i="74"/>
  <c r="G60" i="74" s="1"/>
  <c r="B25" i="74"/>
  <c r="BC11" i="74"/>
  <c r="BE11" i="74" s="1"/>
  <c r="A33" i="74"/>
  <c r="G61" i="74" l="1"/>
  <c r="BF11" i="74"/>
  <c r="BJ11" i="74" s="1"/>
  <c r="W11" i="74" s="1"/>
  <c r="BH11" i="74"/>
  <c r="R11" i="74" s="1"/>
  <c r="BG11" i="74"/>
  <c r="P11" i="74" s="1"/>
  <c r="L13" i="74"/>
  <c r="AH28" i="73"/>
  <c r="AG29" i="73" s="1"/>
  <c r="BD12" i="74"/>
  <c r="B26" i="74"/>
  <c r="BC12" i="74"/>
  <c r="BE12" i="74" s="1"/>
  <c r="BF12" i="74" s="1"/>
  <c r="BK12" i="74"/>
  <c r="BI11" i="74" l="1"/>
  <c r="U11" i="74" s="1"/>
  <c r="L14" i="74"/>
  <c r="AH29" i="73"/>
  <c r="AG30" i="73" s="1"/>
  <c r="BH12" i="74"/>
  <c r="R12" i="74" s="1"/>
  <c r="BJ12" i="74"/>
  <c r="W12" i="74" s="1"/>
  <c r="BI12" i="74"/>
  <c r="U12" i="74" s="1"/>
  <c r="BG12" i="74"/>
  <c r="P12" i="74" s="1"/>
  <c r="BD13" i="74"/>
  <c r="B27" i="74"/>
  <c r="BC13" i="74"/>
  <c r="BE13" i="74" s="1"/>
  <c r="BF13" i="74" s="1"/>
  <c r="BK13" i="74"/>
  <c r="BJ13" i="74" l="1"/>
  <c r="W13" i="74" s="1"/>
  <c r="BI13" i="74"/>
  <c r="U13" i="74" s="1"/>
  <c r="BG13" i="74"/>
  <c r="P13" i="74" s="1"/>
  <c r="BH13" i="74"/>
  <c r="R13" i="74" s="1"/>
  <c r="BD14" i="74"/>
  <c r="B28" i="74"/>
  <c r="BK14" i="74"/>
  <c r="BC14" i="74"/>
  <c r="BE14" i="74" s="1"/>
  <c r="BF14" i="74" s="1"/>
  <c r="L15" i="74"/>
  <c r="AH30" i="73"/>
  <c r="AG31" i="73" s="1"/>
  <c r="BJ14" i="74" l="1"/>
  <c r="W14" i="74" s="1"/>
  <c r="BD15" i="74"/>
  <c r="BK15" i="74"/>
  <c r="B29" i="74"/>
  <c r="BC15" i="74"/>
  <c r="BE15" i="74" s="1"/>
  <c r="BF15" i="74" s="1"/>
  <c r="L16" i="74"/>
  <c r="AH31" i="73"/>
  <c r="BI14" i="74"/>
  <c r="U14" i="74" s="1"/>
  <c r="BH14" i="74"/>
  <c r="R14" i="74" s="1"/>
  <c r="BG14" i="74"/>
  <c r="P14" i="74" s="1"/>
  <c r="BD16" i="74" l="1"/>
  <c r="B30" i="74"/>
  <c r="BK16" i="74"/>
  <c r="BC16" i="74"/>
  <c r="BE16" i="74" s="1"/>
  <c r="BF16" i="74" s="1"/>
  <c r="BG15" i="74"/>
  <c r="P15" i="74" s="1"/>
  <c r="BH15" i="74"/>
  <c r="R15" i="74" s="1"/>
  <c r="BJ15" i="74"/>
  <c r="W15" i="74" s="1"/>
  <c r="BI15" i="74"/>
  <c r="U15" i="74" s="1"/>
  <c r="BI16" i="74" l="1"/>
  <c r="U16" i="74" s="1"/>
  <c r="BG16" i="74"/>
  <c r="P16" i="74" s="1"/>
  <c r="BH16" i="74"/>
  <c r="R16" i="74" s="1"/>
  <c r="BJ16" i="74"/>
  <c r="W16" i="74" s="1"/>
  <c r="M61" i="74"/>
  <c r="M60" i="74"/>
</calcChain>
</file>

<file path=xl/sharedStrings.xml><?xml version="1.0" encoding="utf-8"?>
<sst xmlns="http://schemas.openxmlformats.org/spreadsheetml/2006/main" count="260" uniqueCount="122">
  <si>
    <t>様式第１０号</t>
    <phoneticPr fontId="2"/>
  </si>
  <si>
    <t>多様な人材</t>
    <rPh sb="0" eb="2">
      <t>タヨウ</t>
    </rPh>
    <rPh sb="3" eb="5">
      <t>ジンザイ</t>
    </rPh>
    <phoneticPr fontId="2"/>
  </si>
  <si>
    <t>雇用就農資金助成金交付申請書（第</t>
    <phoneticPr fontId="2"/>
  </si>
  <si>
    <t>）</t>
    <phoneticPr fontId="2"/>
  </si>
  <si>
    <t>育成</t>
    <rPh sb="0" eb="2">
      <t>イクセイ</t>
    </rPh>
    <phoneticPr fontId="2"/>
  </si>
  <si>
    <t>法人</t>
    <rPh sb="0" eb="2">
      <t>ホウジン</t>
    </rPh>
    <phoneticPr fontId="2"/>
  </si>
  <si>
    <t>年</t>
    <rPh sb="0" eb="1">
      <t>ネン</t>
    </rPh>
    <phoneticPr fontId="2"/>
  </si>
  <si>
    <t>月</t>
    <rPh sb="0" eb="1">
      <t>ツキ</t>
    </rPh>
    <phoneticPr fontId="2"/>
  </si>
  <si>
    <t>日</t>
    <rPh sb="0" eb="1">
      <t>ニチ</t>
    </rPh>
    <phoneticPr fontId="2"/>
  </si>
  <si>
    <t>一般社団法人 全国農業会議所会長　殿</t>
    <rPh sb="0" eb="2">
      <t>イッパン</t>
    </rPh>
    <rPh sb="2" eb="6">
      <t>シャダンホウジン</t>
    </rPh>
    <phoneticPr fontId="2"/>
  </si>
  <si>
    <t>提出期限</t>
    <rPh sb="0" eb="2">
      <t>テイシュツ</t>
    </rPh>
    <rPh sb="2" eb="4">
      <t>キゲン</t>
    </rPh>
    <phoneticPr fontId="11"/>
  </si>
  <si>
    <t>申請回</t>
    <rPh sb="0" eb="2">
      <t>シンセイ</t>
    </rPh>
    <rPh sb="2" eb="3">
      <t>カイ</t>
    </rPh>
    <phoneticPr fontId="11"/>
  </si>
  <si>
    <t>開始日</t>
  </si>
  <si>
    <t>終了日</t>
  </si>
  <si>
    <t>事業実施農業法人等名</t>
    <phoneticPr fontId="2"/>
  </si>
  <si>
    <t>月数</t>
    <rPh sb="0" eb="2">
      <t>ツキスウ</t>
    </rPh>
    <phoneticPr fontId="2"/>
  </si>
  <si>
    <t>法人等雇用就農者氏名</t>
    <phoneticPr fontId="2"/>
  </si>
  <si>
    <t>交付期間</t>
    <phoneticPr fontId="2"/>
  </si>
  <si>
    <t>～</t>
    <phoneticPr fontId="2"/>
  </si>
  <si>
    <t>月</t>
    <rPh sb="0" eb="1">
      <t>ガツ</t>
    </rPh>
    <phoneticPr fontId="2"/>
  </si>
  <si>
    <t>今回申請する助成金の対象期間</t>
    <phoneticPr fontId="2"/>
  </si>
  <si>
    <t>（</t>
    <phoneticPr fontId="2"/>
  </si>
  <si>
    <t>ヶ月分）</t>
    <rPh sb="1" eb="2">
      <t>ゲツ</t>
    </rPh>
    <rPh sb="2" eb="3">
      <t>ブン</t>
    </rPh>
    <phoneticPr fontId="2"/>
  </si>
  <si>
    <t>円 （</t>
    <rPh sb="0" eb="1">
      <t>エン</t>
    </rPh>
    <phoneticPr fontId="2"/>
  </si>
  <si>
    <t>円/月）</t>
    <rPh sb="0" eb="1">
      <t>エン</t>
    </rPh>
    <phoneticPr fontId="2"/>
  </si>
  <si>
    <t>助成金の振込口座</t>
  </si>
  <si>
    <t>フリガナ</t>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</si>
  <si>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</si>
  <si>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金融機関名</t>
  </si>
  <si>
    <t>申請回</t>
    <rPh sb="0" eb="2">
      <t>シンセイ</t>
    </rPh>
    <rPh sb="2" eb="3">
      <t>カイ</t>
    </rPh>
    <phoneticPr fontId="2"/>
  </si>
  <si>
    <t>開始日</t>
    <phoneticPr fontId="2"/>
  </si>
  <si>
    <t>終了日</t>
    <phoneticPr fontId="2"/>
  </si>
  <si>
    <t>支店名</t>
  </si>
  <si>
    <r>
      <t xml:space="preserve">預金種目
</t>
    </r>
    <r>
      <rPr>
        <sz val="9"/>
        <rFont val="ＭＳ 明朝"/>
        <family val="1"/>
        <charset val="128"/>
      </rPr>
      <t>※選択して下さい</t>
    </r>
    <rPh sb="0" eb="2">
      <t>ヨキン</t>
    </rPh>
    <rPh sb="6" eb="8">
      <t>センタク</t>
    </rPh>
    <rPh sb="10" eb="11">
      <t>クダ</t>
    </rPh>
    <phoneticPr fontId="2"/>
  </si>
  <si>
    <t>口座番号</t>
  </si>
  <si>
    <t>口座名義人名</t>
  </si>
  <si>
    <t>（研修記録簿）</t>
    <rPh sb="1" eb="3">
      <t>ケンシュウ</t>
    </rPh>
    <rPh sb="3" eb="6">
      <t>キロクボ</t>
    </rPh>
    <phoneticPr fontId="2"/>
  </si>
  <si>
    <t>←非表示にして下さい→</t>
    <rPh sb="1" eb="4">
      <t>ヒヒョウジ</t>
    </rPh>
    <rPh sb="7" eb="8">
      <t>クダ</t>
    </rPh>
    <phoneticPr fontId="2"/>
  </si>
  <si>
    <t>各月就業時間</t>
    <rPh sb="0" eb="2">
      <t>カクツキ</t>
    </rPh>
    <rPh sb="2" eb="4">
      <t>シュウギョウ</t>
    </rPh>
    <rPh sb="4" eb="6">
      <t>ジカン</t>
    </rPh>
    <phoneticPr fontId="2"/>
  </si>
  <si>
    <t>（対象期間）</t>
    <rPh sb="1" eb="2">
      <t>タイ</t>
    </rPh>
    <rPh sb="2" eb="3">
      <t>ゾウ</t>
    </rPh>
    <rPh sb="3" eb="4">
      <t>キ</t>
    </rPh>
    <rPh sb="4" eb="5">
      <t>アイダ</t>
    </rPh>
    <phoneticPr fontId="2"/>
  </si>
  <si>
    <t>各月研修時間</t>
    <phoneticPr fontId="2"/>
  </si>
  <si>
    <t>対象期間の
始めの日</t>
    <rPh sb="0" eb="2">
      <t>タイショウ</t>
    </rPh>
    <rPh sb="2" eb="4">
      <t>キカン</t>
    </rPh>
    <rPh sb="6" eb="7">
      <t>ハジ</t>
    </rPh>
    <rPh sb="9" eb="10">
      <t>ヒ</t>
    </rPh>
    <phoneticPr fontId="2"/>
  </si>
  <si>
    <t>左の月・日別表示</t>
    <rPh sb="0" eb="1">
      <t>ヒダリ</t>
    </rPh>
    <rPh sb="2" eb="3">
      <t>ツキ</t>
    </rPh>
    <rPh sb="4" eb="5">
      <t>ニチ</t>
    </rPh>
    <rPh sb="5" eb="6">
      <t>ベツ</t>
    </rPh>
    <rPh sb="6" eb="8">
      <t>ヒョウジ</t>
    </rPh>
    <phoneticPr fontId="2"/>
  </si>
  <si>
    <t>：</t>
    <phoneticPr fontId="2"/>
  </si>
  <si>
    <t>時間</t>
    <rPh sb="0" eb="2">
      <t>ジカン</t>
    </rPh>
    <phoneticPr fontId="2"/>
  </si>
  <si>
    <t>(</t>
    <phoneticPr fontId="2"/>
  </si>
  <si>
    <t>)</t>
    <phoneticPr fontId="2"/>
  </si>
  <si>
    <t>月</t>
    <phoneticPr fontId="2"/>
  </si>
  <si>
    <t>list</t>
    <phoneticPr fontId="2"/>
  </si>
  <si>
    <t>週平均</t>
    <rPh sb="0" eb="1">
      <t>シュウ</t>
    </rPh>
    <rPh sb="1" eb="3">
      <t>ヘイキン</t>
    </rPh>
    <phoneticPr fontId="2"/>
  </si>
  <si>
    <t>当月</t>
    <rPh sb="0" eb="2">
      <t>トウゲツ</t>
    </rPh>
    <phoneticPr fontId="2"/>
  </si>
  <si>
    <t>翌月</t>
    <rPh sb="0" eb="2">
      <t>ヨクゲツ</t>
    </rPh>
    <phoneticPr fontId="2"/>
  </si>
  <si>
    <t>　</t>
  </si>
  <si>
    <t>所得税及び雇用保険料等の控除を行っている</t>
    <rPh sb="0" eb="3">
      <t>ショトクゼイ</t>
    </rPh>
    <rPh sb="3" eb="4">
      <t>オヨ</t>
    </rPh>
    <rPh sb="5" eb="7">
      <t>コヨウ</t>
    </rPh>
    <rPh sb="7" eb="10">
      <t>ホケンリョウ</t>
    </rPh>
    <rPh sb="10" eb="11">
      <t>ナド</t>
    </rPh>
    <rPh sb="12" eb="14">
      <t>コウジョ</t>
    </rPh>
    <rPh sb="15" eb="16">
      <t>オコナ</t>
    </rPh>
    <phoneticPr fontId="2"/>
  </si>
  <si>
    <t>研修計画に基づき適切に研修を実施した</t>
    <rPh sb="0" eb="2">
      <t>ケンシュウ</t>
    </rPh>
    <rPh sb="2" eb="4">
      <t>ケイカク</t>
    </rPh>
    <rPh sb="5" eb="6">
      <t>モト</t>
    </rPh>
    <rPh sb="8" eb="10">
      <t>テキセツ</t>
    </rPh>
    <rPh sb="11" eb="13">
      <t>ケンシュウ</t>
    </rPh>
    <rPh sb="14" eb="16">
      <t>ジッシ</t>
    </rPh>
    <phoneticPr fontId="2"/>
  </si>
  <si>
    <t>上記の申請内容及び添付の出勤簿・賃金台帳等が実態と相違がない</t>
    <rPh sb="0" eb="2">
      <t>ジョウキ</t>
    </rPh>
    <rPh sb="3" eb="5">
      <t>シンセイ</t>
    </rPh>
    <rPh sb="5" eb="7">
      <t>ナイヨウ</t>
    </rPh>
    <rPh sb="7" eb="8">
      <t>オヨ</t>
    </rPh>
    <rPh sb="9" eb="11">
      <t>テンプ</t>
    </rPh>
    <rPh sb="12" eb="15">
      <t>シュッキンボ</t>
    </rPh>
    <rPh sb="16" eb="21">
      <t>チンギンダイチョウナド</t>
    </rPh>
    <rPh sb="22" eb="24">
      <t>ジッタイ</t>
    </rPh>
    <rPh sb="25" eb="27">
      <t>ソウイ</t>
    </rPh>
    <phoneticPr fontId="2"/>
  </si>
  <si>
    <t>経営体から、研修計画に基づき適切に研修を受けている</t>
    <rPh sb="0" eb="3">
      <t>ケイエイタイ</t>
    </rPh>
    <rPh sb="6" eb="10">
      <t>ケンシュウケイカク</t>
    </rPh>
    <rPh sb="11" eb="12">
      <t>モト</t>
    </rPh>
    <rPh sb="14" eb="16">
      <t>テキセツ</t>
    </rPh>
    <rPh sb="17" eb="19">
      <t>ケンシュウ</t>
    </rPh>
    <rPh sb="20" eb="21">
      <t>ウ</t>
    </rPh>
    <phoneticPr fontId="2"/>
  </si>
  <si>
    <t>末</t>
    <rPh sb="0" eb="1">
      <t>マツ</t>
    </rPh>
    <phoneticPr fontId="2"/>
  </si>
  <si>
    <t>賃金台帳</t>
    <rPh sb="0" eb="4">
      <t>チンギンダイチョウ</t>
    </rPh>
    <phoneticPr fontId="52"/>
  </si>
  <si>
    <t>セルAI2に年度・回を入力</t>
    <rPh sb="11" eb="13">
      <t>ニュウリョク</t>
    </rPh>
    <phoneticPr fontId="2"/>
  </si>
  <si>
    <t>列AB～AIを非表示</t>
    <rPh sb="0" eb="1">
      <t>レツ</t>
    </rPh>
    <rPh sb="7" eb="10">
      <t>ヒヒョウジ</t>
    </rPh>
    <phoneticPr fontId="2"/>
  </si>
  <si>
    <t>セルZ9に研修開始日を入力</t>
    <phoneticPr fontId="2"/>
  </si>
  <si>
    <t>①</t>
    <phoneticPr fontId="2"/>
  </si>
  <si>
    <t>②</t>
    <phoneticPr fontId="2"/>
  </si>
  <si>
    <t>③</t>
    <phoneticPr fontId="2"/>
  </si>
  <si>
    <t>④</t>
    <phoneticPr fontId="2"/>
  </si>
  <si>
    <t>29日</t>
    <rPh sb="2" eb="3">
      <t>ニチ</t>
    </rPh>
    <phoneticPr fontId="2"/>
  </si>
  <si>
    <t>（研修記録簿）</t>
    <rPh sb="1" eb="6">
      <t>ケンシュウキロクボ</t>
    </rPh>
    <phoneticPr fontId="2"/>
  </si>
  <si>
    <t>AWの一ヶ月
後の前日</t>
    <rPh sb="3" eb="6">
      <t>イッカゲツ</t>
    </rPh>
    <rPh sb="7" eb="8">
      <t>ゴ</t>
    </rPh>
    <rPh sb="9" eb="11">
      <t>ゼンジツ</t>
    </rPh>
    <phoneticPr fontId="2"/>
  </si>
  <si>
    <t>（目安）</t>
    <rPh sb="1" eb="3">
      <t>メヤス</t>
    </rPh>
    <phoneticPr fontId="2"/>
  </si>
  <si>
    <t>申請回</t>
    <rPh sb="0" eb="3">
      <t>シンセイカイ</t>
    </rPh>
    <phoneticPr fontId="2"/>
  </si>
  <si>
    <t>7-1</t>
    <phoneticPr fontId="2"/>
  </si>
  <si>
    <t>〈令和７年度第１回〉</t>
  </si>
  <si>
    <t>雇用就農資金等実施要綱別記１第５の５の規定に基づき雇用就農資金助成金の交付を申請します。</t>
    <phoneticPr fontId="2"/>
  </si>
  <si>
    <t>今回の申請金額</t>
    <rPh sb="0" eb="2">
      <t>コンカイ</t>
    </rPh>
    <rPh sb="3" eb="5">
      <t>シンセイ</t>
    </rPh>
    <rPh sb="5" eb="7">
      <t>キンガク</t>
    </rPh>
    <phoneticPr fontId="2"/>
  </si>
  <si>
    <t>≪①各月の実労働時間の状況≫</t>
    <rPh sb="2" eb="4">
      <t>カクツキ</t>
    </rPh>
    <rPh sb="5" eb="6">
      <t>ジツ</t>
    </rPh>
    <rPh sb="6" eb="8">
      <t>ロウドウ</t>
    </rPh>
    <rPh sb="8" eb="10">
      <t>ジカン</t>
    </rPh>
    <rPh sb="11" eb="13">
      <t>ジョウキョウ</t>
    </rPh>
    <phoneticPr fontId="2"/>
  </si>
  <si>
    <t>法人等雇用就農者の賃金締日・支払日および実労働時間を出勤簿・賃金台帳から転記してください。</t>
    <rPh sb="0" eb="8">
      <t>ホウジントウコヨウシュウノウシャ</t>
    </rPh>
    <rPh sb="9" eb="12">
      <t>チンギンシ</t>
    </rPh>
    <rPh sb="12" eb="13">
      <t>ヒ</t>
    </rPh>
    <rPh sb="14" eb="17">
      <t>シハライビ</t>
    </rPh>
    <rPh sb="20" eb="21">
      <t>ジツ</t>
    </rPh>
    <rPh sb="23" eb="25">
      <t>ジカン</t>
    </rPh>
    <rPh sb="26" eb="29">
      <t>シュッキンボ</t>
    </rPh>
    <rPh sb="30" eb="34">
      <t>チンギンダイチョウ</t>
    </rPh>
    <rPh sb="36" eb="38">
      <t>テンキ</t>
    </rPh>
    <phoneticPr fontId="2"/>
  </si>
  <si>
    <t>※実労働時間：</t>
    <rPh sb="1" eb="2">
      <t>ジツ</t>
    </rPh>
    <rPh sb="2" eb="4">
      <t>ロウドウ</t>
    </rPh>
    <rPh sb="4" eb="6">
      <t>ジカン</t>
    </rPh>
    <phoneticPr fontId="2"/>
  </si>
  <si>
    <t>4月支払賃金の算定期間が3/21～4/20 → 3/21～4/20の実労働時間数を「4月」の欄に記入</t>
    <rPh sb="4" eb="6">
      <t>チンギン</t>
    </rPh>
    <phoneticPr fontId="2"/>
  </si>
  <si>
    <t>4月支払賃金の算定期間が3/1～3/31 → 3/1～3/31の実労働時間数を「4月」の欄に記入</t>
    <rPh sb="1" eb="2">
      <t>ガツ</t>
    </rPh>
    <rPh sb="2" eb="4">
      <t>シハラ</t>
    </rPh>
    <rPh sb="4" eb="6">
      <t>チンギン</t>
    </rPh>
    <rPh sb="7" eb="11">
      <t>サンテイキカン</t>
    </rPh>
    <rPh sb="32" eb="38">
      <t>ジツロウドウジカンスウ</t>
    </rPh>
    <rPh sb="41" eb="42">
      <t>ガツ</t>
    </rPh>
    <rPh sb="44" eb="45">
      <t>ラン</t>
    </rPh>
    <rPh sb="46" eb="48">
      <t>キニュウ</t>
    </rPh>
    <phoneticPr fontId="2"/>
  </si>
  <si>
    <t>→</t>
    <phoneticPr fontId="2"/>
  </si>
  <si>
    <t>日締め</t>
    <rPh sb="0" eb="1">
      <t>ヒ</t>
    </rPh>
    <rPh sb="1" eb="2">
      <t>シ</t>
    </rPh>
    <phoneticPr fontId="2"/>
  </si>
  <si>
    <t>賃金締日・支払日</t>
    <phoneticPr fontId="2"/>
  </si>
  <si>
    <t>賃金締日</t>
  </si>
  <si>
    <t>支払日</t>
    <rPh sb="0" eb="3">
      <t>シハライビ</t>
    </rPh>
    <phoneticPr fontId="2"/>
  </si>
  <si>
    <t>（当月・翌月）</t>
    <rPh sb="1" eb="3">
      <t>トウゲツ</t>
    </rPh>
    <rPh sb="4" eb="6">
      <t>ヨクゲツ</t>
    </rPh>
    <phoneticPr fontId="2"/>
  </si>
  <si>
    <t>日払い</t>
    <rPh sb="0" eb="1">
      <t>ヒ</t>
    </rPh>
    <rPh sb="1" eb="2">
      <t>ハラ</t>
    </rPh>
    <phoneticPr fontId="2"/>
  </si>
  <si>
    <t>各月に支払った賃金の算定期間</t>
    <rPh sb="0" eb="1">
      <t>カク</t>
    </rPh>
    <rPh sb="1" eb="2">
      <t>ツキ</t>
    </rPh>
    <rPh sb="3" eb="5">
      <t>シハラ</t>
    </rPh>
    <rPh sb="7" eb="9">
      <t>チンギン</t>
    </rPh>
    <rPh sb="10" eb="12">
      <t>サンテイ</t>
    </rPh>
    <rPh sb="12" eb="14">
      <t>キカン</t>
    </rPh>
    <phoneticPr fontId="2"/>
  </si>
  <si>
    <t>各月実労働時間</t>
    <rPh sb="0" eb="2">
      <t>カクツキ</t>
    </rPh>
    <rPh sb="2" eb="3">
      <t>ジツ</t>
    </rPh>
    <rPh sb="3" eb="5">
      <t>ロウドウ</t>
    </rPh>
    <rPh sb="5" eb="7">
      <t>ジカン</t>
    </rPh>
    <phoneticPr fontId="2"/>
  </si>
  <si>
    <t>賃金支払月：</t>
    <rPh sb="0" eb="2">
      <t>チンギン</t>
    </rPh>
    <rPh sb="2" eb="4">
      <t>シハラ</t>
    </rPh>
    <rPh sb="4" eb="5">
      <t>ツキ</t>
    </rPh>
    <phoneticPr fontId="2"/>
  </si>
  <si>
    <t>≪②各月の研修内容≫　各月の１日～末日までの研修時間および実施した研修について簡潔に記載してください。</t>
    <rPh sb="2" eb="4">
      <t>カクツキ</t>
    </rPh>
    <rPh sb="5" eb="7">
      <t>ケンシュウ</t>
    </rPh>
    <rPh sb="7" eb="9">
      <t>ナイヨウ</t>
    </rPh>
    <rPh sb="11" eb="12">
      <t>カク</t>
    </rPh>
    <rPh sb="12" eb="13">
      <t>ツキ</t>
    </rPh>
    <rPh sb="15" eb="16">
      <t>ヒ</t>
    </rPh>
    <rPh sb="17" eb="19">
      <t>マツジツ</t>
    </rPh>
    <rPh sb="22" eb="24">
      <t>ケンシュウ</t>
    </rPh>
    <rPh sb="24" eb="26">
      <t>ジカン</t>
    </rPh>
    <phoneticPr fontId="2"/>
  </si>
  <si>
    <r>
      <t>※研修時間：　</t>
    </r>
    <r>
      <rPr>
        <b/>
        <u/>
        <sz val="11"/>
        <rFont val="ＭＳ Ｐゴシック"/>
        <family val="3"/>
        <charset val="128"/>
      </rPr>
      <t>年間の研修時間がおおむね300時間以上である必要があります。</t>
    </r>
    <rPh sb="1" eb="3">
      <t>ケンシュウ</t>
    </rPh>
    <rPh sb="3" eb="5">
      <t>ジカン</t>
    </rPh>
    <rPh sb="7" eb="9">
      <t>ネンカン</t>
    </rPh>
    <rPh sb="10" eb="12">
      <t>ケンシュウ</t>
    </rPh>
    <rPh sb="12" eb="14">
      <t>ジカン</t>
    </rPh>
    <rPh sb="22" eb="24">
      <t>ジカン</t>
    </rPh>
    <rPh sb="24" eb="26">
      <t>イジョウ</t>
    </rPh>
    <rPh sb="29" eb="31">
      <t>ヒツヨウ</t>
    </rPh>
    <phoneticPr fontId="2"/>
  </si>
  <si>
    <t>合計</t>
  </si>
  <si>
    <t>各月研修内容（実績）</t>
  </si>
  <si>
    <t>各月研修時間</t>
    <rPh sb="0" eb="2">
      <t>カクツキ</t>
    </rPh>
    <rPh sb="2" eb="4">
      <t>ケンシュウ</t>
    </rPh>
    <rPh sb="4" eb="6">
      <t>ジカン</t>
    </rPh>
    <phoneticPr fontId="2"/>
  </si>
  <si>
    <t>≪⑤経営体チェック欄≫　以下の点を満たしている場合、各欄にチェックをしてください</t>
    <rPh sb="2" eb="5">
      <t>ケイエイタイ</t>
    </rPh>
    <rPh sb="9" eb="10">
      <t>ラン</t>
    </rPh>
    <rPh sb="12" eb="14">
      <t>イカ</t>
    </rPh>
    <rPh sb="15" eb="16">
      <t>テン</t>
    </rPh>
    <rPh sb="17" eb="18">
      <t>ミ</t>
    </rPh>
    <rPh sb="23" eb="25">
      <t>バアイ</t>
    </rPh>
    <rPh sb="26" eb="27">
      <t>カク</t>
    </rPh>
    <rPh sb="27" eb="28">
      <t>ラン</t>
    </rPh>
    <phoneticPr fontId="2"/>
  </si>
  <si>
    <t>≪⑥法人等雇用就農者チェック欄≫以下の点を満たしている場合、各欄にチェックをしてください</t>
    <rPh sb="2" eb="10">
      <t>ホウジントウコヨウシュウノウシャ</t>
    </rPh>
    <rPh sb="14" eb="15">
      <t>ラン</t>
    </rPh>
    <phoneticPr fontId="2"/>
  </si>
  <si>
    <t>賃金支払月
（月末）</t>
    <rPh sb="0" eb="2">
      <t>チンギン</t>
    </rPh>
    <rPh sb="2" eb="4">
      <t>シハラ</t>
    </rPh>
    <rPh sb="4" eb="5">
      <t>ツキ</t>
    </rPh>
    <rPh sb="7" eb="9">
      <t>ゲツマツ</t>
    </rPh>
    <phoneticPr fontId="2"/>
  </si>
  <si>
    <t>賃金支払月
（月初）</t>
    <rPh sb="0" eb="2">
      <t>チンギン</t>
    </rPh>
    <rPh sb="2" eb="4">
      <t>シハラ</t>
    </rPh>
    <rPh sb="4" eb="5">
      <t>ツキ</t>
    </rPh>
    <rPh sb="7" eb="9">
      <t>ゲッショ</t>
    </rPh>
    <phoneticPr fontId="2"/>
  </si>
  <si>
    <t>賃金締日の翌日</t>
    <rPh sb="0" eb="2">
      <t>チンギン</t>
    </rPh>
    <rPh sb="2" eb="4">
      <t>シメビ</t>
    </rPh>
    <rPh sb="5" eb="7">
      <t>ヨクジツ</t>
    </rPh>
    <phoneticPr fontId="2"/>
  </si>
  <si>
    <t>（賃金支払月の「年月」）</t>
  </si>
  <si>
    <t>賃金台帳表示用</t>
    <rPh sb="0" eb="2">
      <t>チンギン</t>
    </rPh>
    <rPh sb="2" eb="4">
      <t>ダイチョウ</t>
    </rPh>
    <rPh sb="4" eb="6">
      <t>ヒョウジ</t>
    </rPh>
    <rPh sb="6" eb="7">
      <t>ヨウ</t>
    </rPh>
    <phoneticPr fontId="2"/>
  </si>
  <si>
    <t>法人等雇用就農者が正社員として勤務している（独立支援タイプ又は新法人設立支援タイプの場合は従業員）</t>
    <phoneticPr fontId="2"/>
  </si>
  <si>
    <t>助成金申請期間を通じて、法人等雇用就農者の就業時間が週３５時間（＝月１４０時間）※以上ある</t>
    <phoneticPr fontId="2"/>
  </si>
  <si>
    <t xml:space="preserve"> １年間を通じて、法人等雇用就農者の就業時間が週３５時間（＝月１４０時間）※以上となる見込みである</t>
    <phoneticPr fontId="2"/>
  </si>
  <si>
    <t>※法人等雇用就農者が障がい者の場合、または、育児・介護を理由に短時間勤務を実施する場合は、週20時間（＝月80時間）</t>
    <phoneticPr fontId="2"/>
  </si>
  <si>
    <t>「環境負荷低減のクロスコンプライアンスチェックシート」について応募時に申請した項目のとおり実践している</t>
    <rPh sb="1" eb="3">
      <t>カンキョウ</t>
    </rPh>
    <rPh sb="3" eb="5">
      <t>フカ</t>
    </rPh>
    <rPh sb="5" eb="7">
      <t>テイゲン</t>
    </rPh>
    <rPh sb="31" eb="33">
      <t>オウボ</t>
    </rPh>
    <rPh sb="33" eb="34">
      <t>ジ</t>
    </rPh>
    <rPh sb="35" eb="37">
      <t>シンセイ</t>
    </rPh>
    <rPh sb="39" eb="41">
      <t>コウモク</t>
    </rPh>
    <rPh sb="45" eb="47">
      <t>ジッセン</t>
    </rPh>
    <phoneticPr fontId="2"/>
  </si>
  <si>
    <t>≪⑦添付書類≫下記期間の賃金台帳・出勤簿を添付してください。</t>
    <rPh sb="2" eb="4">
      <t>テンプ</t>
    </rPh>
    <rPh sb="4" eb="6">
      <t>ショルイ</t>
    </rPh>
    <rPh sb="7" eb="9">
      <t>カキ</t>
    </rPh>
    <rPh sb="9" eb="11">
      <t>キカン</t>
    </rPh>
    <rPh sb="12" eb="16">
      <t>チンギンダイチョウ</t>
    </rPh>
    <rPh sb="17" eb="20">
      <t>シュッキンボ</t>
    </rPh>
    <rPh sb="21" eb="23">
      <t>テンプ</t>
    </rPh>
    <phoneticPr fontId="52"/>
  </si>
  <si>
    <t>◇</t>
    <phoneticPr fontId="52"/>
  </si>
  <si>
    <t>出勤簿</t>
    <rPh sb="0" eb="3">
      <t>シュッキンボ</t>
    </rPh>
    <phoneticPr fontId="52"/>
  </si>
  <si>
    <t>※研修指導者の出勤簿は、法人の場合、代表者または役員は添付不要です。 個人の場合、代表者または代表者の世帯員等は添付不要です。
代表者の世帯員等は、住居と生計を一にする親族および耕作や養畜に従事する二親等内の親族が含まれます。</t>
    <phoneticPr fontId="52"/>
  </si>
  <si>
    <t>支払分（目安）</t>
    <rPh sb="0" eb="3">
      <t>シハライブン</t>
    </rPh>
    <rPh sb="4" eb="6">
      <t>メヤス</t>
    </rPh>
    <phoneticPr fontId="2"/>
  </si>
  <si>
    <t>②研修内容重複チェック</t>
    <rPh sb="1" eb="3">
      <t>ケンシュウ</t>
    </rPh>
    <rPh sb="3" eb="5">
      <t>ナイヨウ</t>
    </rPh>
    <rPh sb="5" eb="7">
      <t>チョウフク</t>
    </rPh>
    <phoneticPr fontId="2"/>
  </si>
  <si>
    <t>K25～K30</t>
    <phoneticPr fontId="2"/>
  </si>
  <si>
    <t>申請回を月数の左に移動</t>
    <rPh sb="0" eb="3">
      <t>シンセイカイ</t>
    </rPh>
    <rPh sb="4" eb="6">
      <t>ツキスウ</t>
    </rPh>
    <rPh sb="7" eb="8">
      <t>ヒダリ</t>
    </rPh>
    <rPh sb="9" eb="11">
      <t>イドウ</t>
    </rPh>
    <phoneticPr fontId="2"/>
  </si>
  <si>
    <r>
      <t>※初回申請時は必須。以降は</t>
    </r>
    <r>
      <rPr>
        <u/>
        <sz val="11"/>
        <rFont val="ＭＳ 明朝"/>
        <family val="1"/>
        <charset val="128"/>
      </rPr>
      <t>前回と振込先が異なる場合のみ記載</t>
    </r>
    <phoneticPr fontId="2"/>
  </si>
  <si>
    <t>"←▲研修時間は年間を通じて300時間以上（月平均25時間以上）を確保してください"</t>
    <phoneticPr fontId="2"/>
  </si>
  <si>
    <t>"↓▲各月の研修内容が重複してます"</t>
    <phoneticPr fontId="2"/>
  </si>
  <si>
    <t>②研修時間平均チェック</t>
    <rPh sb="1" eb="3">
      <t>ケンシュウ</t>
    </rPh>
    <rPh sb="3" eb="5">
      <t>ジカン</t>
    </rPh>
    <rPh sb="5" eb="7">
      <t>ヘイキン</t>
    </rPh>
    <phoneticPr fontId="2"/>
  </si>
  <si>
    <t>←今回申請する月数（手入力）〇</t>
    <rPh sb="1" eb="3">
      <t>コンカイ</t>
    </rPh>
    <rPh sb="3" eb="5">
      <t>シンセイ</t>
    </rPh>
    <rPh sb="7" eb="9">
      <t>ツキスウ</t>
    </rPh>
    <rPh sb="10" eb="13">
      <t>テニュウリョク</t>
    </rPh>
    <phoneticPr fontId="2"/>
  </si>
  <si>
    <t>←満月数（自動）×</t>
    <rPh sb="1" eb="2">
      <t>マン</t>
    </rPh>
    <rPh sb="2" eb="4">
      <t>ツキスウ</t>
    </rPh>
    <rPh sb="5" eb="7">
      <t>ジドウ</t>
    </rPh>
    <phoneticPr fontId="2"/>
  </si>
  <si>
    <t>→変形労働時間制を採用している場合</t>
    <rPh sb="1" eb="8">
      <t>ヘンケイロウドウジカンセイ</t>
    </rPh>
    <rPh sb="9" eb="11">
      <t>サイヨウ</t>
    </rPh>
    <rPh sb="15" eb="1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</si>
</sst>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quot;（ &quot;[$-411]ggge&quot;年&quot;m&quot;月 ）&quot;;@"/>
    <numFmt numFmtId="177" formatCode="&quot;（ &quot;[$-411]yyyy&quot;年&quot;m&quot;月 ）&quot;;@"/>
    <numFmt numFmtId="178" formatCode="d&quot;回&quot;"/>
    <numFmt numFmtId="179" formatCode="[$-F800]dddd\,\ mmmm\ dd\,\ yyyy"/>
    <numFmt numFmtId="180" formatCode="0_);[Red]\(0\)"/>
    <numFmt numFmtId="181" formatCode="[$-411]ggge&quot;年&quot;m&quot;月&quot;d&quot;日&quot;;@"/>
    <numFmt numFmtId="182" formatCode="yyyy&quot;年&quot;m&quot;月&quot;d&quot;日&quot;\(aaa\)"/>
    <numFmt numFmtId="183" formatCode="[$-411]yyyy&quot;年&quot;m&quot;月&quot;d&quot;日&quot;"/>
    <numFmt numFmtId="184" formatCode="#,##0_ ;[Red]\-#,##0\ "/>
    <numFmt numFmtId="185" formatCode="yyyy&quot;年&quot;m&quot;月&quot;d&quot;日&quot;;@"/>
    <numFmt numFmtId="186" formatCode="#,##0_);[Red]\(#,##0\)"/>
    <numFmt numFmtId="187" formatCode="&quot;円&quot;\)"/>
    <numFmt numFmtId="188" formatCode="m"/>
    <numFmt numFmtId="189" formatCode="m&quot;月&quot;d&quot;日&quot;;@"/>
    <numFmt numFmtId="190" formatCode="d&quot;日&quot;"/>
    <numFmt numFmtId="191" formatCode="d"/>
    <numFmt numFmtId="192" formatCode="[$]ggge&quot;年&quot;m&quot;月&quot;d&quot;日&quot;;@" x16r2:formatCode16="[$-ja-JP-x-gannen]ggge&quot;年&quot;m&quot;月&quot;d&quot;日&quot;;@"/>
    <numFmt numFmtId="193" formatCode="yyyy&quot;年&quot;m&quot;月&quot;;@"/>
    <numFmt numFmtId="194" formatCode="0;[Red]0"/>
  </numFmts>
  <fonts count="68">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11"/>
      <color theme="1"/>
      <name val="ＭＳ Ｐゴシック"/>
      <family val="3"/>
      <charset val="128"/>
      <scheme val="minor"/>
    </font>
    <font>
      <b/>
      <sz val="12"/>
      <name val="ＭＳ Ｐゴシック"/>
      <family val="3"/>
      <charset val="128"/>
      <scheme val="minor"/>
    </font>
    <font>
      <b/>
      <sz val="12"/>
      <name val="ＭＳ Ｐゴシック"/>
      <family val="3"/>
      <charset val="128"/>
    </font>
    <font>
      <b/>
      <sz val="14"/>
      <name val="ＭＳ Ｐゴシック"/>
      <family val="3"/>
      <charset val="128"/>
      <scheme val="minor"/>
    </font>
    <font>
      <b/>
      <sz val="18"/>
      <name val="ＭＳ Ｐゴシック"/>
      <family val="3"/>
      <charset val="128"/>
    </font>
    <font>
      <sz val="11"/>
      <name val="ＭＳ Ｐゴシック"/>
      <family val="3"/>
      <charset val="128"/>
    </font>
    <font>
      <b/>
      <sz val="16"/>
      <color rgb="FFFF0000"/>
      <name val="ＭＳ Ｐゴシック"/>
      <family val="3"/>
      <charset val="128"/>
    </font>
    <font>
      <b/>
      <sz val="11"/>
      <color rgb="FFFF0000"/>
      <name val="ＭＳ Ｐゴシック"/>
      <family val="3"/>
      <charset val="128"/>
    </font>
    <font>
      <b/>
      <sz val="11"/>
      <name val="ＭＳ Ｐゴシック"/>
      <family val="3"/>
      <charset val="128"/>
    </font>
    <font>
      <sz val="11"/>
      <color rgb="FFFF0000"/>
      <name val="Meiryo UI"/>
      <family val="3"/>
      <charset val="128"/>
    </font>
    <font>
      <sz val="11"/>
      <name val="メイリオ"/>
      <family val="3"/>
      <charset val="128"/>
    </font>
    <font>
      <b/>
      <sz val="11"/>
      <color rgb="FF3366FF"/>
      <name val="メイリオ"/>
      <family val="3"/>
      <charset val="128"/>
    </font>
    <font>
      <b/>
      <sz val="14"/>
      <color rgb="FF3366FF"/>
      <name val="Meiryo UI"/>
      <family val="3"/>
      <charset val="128"/>
    </font>
    <font>
      <sz val="12"/>
      <name val="ＭＳ 明朝"/>
      <family val="1"/>
      <charset val="128"/>
    </font>
    <font>
      <sz val="12"/>
      <name val="ＭＳ Ｐゴシック"/>
      <family val="3"/>
      <charset val="128"/>
      <scheme val="major"/>
    </font>
    <font>
      <sz val="11"/>
      <color theme="0" tint="-0.34998626667073579"/>
      <name val="ＭＳ Ｐゴシック"/>
      <family val="3"/>
      <charset val="128"/>
    </font>
    <font>
      <b/>
      <sz val="14"/>
      <color rgb="FFFF0000"/>
      <name val="Meiryo UI"/>
      <family val="3"/>
      <charset val="128"/>
    </font>
    <font>
      <sz val="11"/>
      <color rgb="FF0070C0"/>
      <name val="Meiryo UI"/>
      <family val="3"/>
      <charset val="128"/>
    </font>
    <font>
      <b/>
      <sz val="12"/>
      <name val="ＭＳ 明朝"/>
      <family val="1"/>
      <charset val="128"/>
    </font>
    <font>
      <sz val="11"/>
      <color theme="0" tint="-0.14999847407452621"/>
      <name val="ＭＳ Ｐゴシック"/>
      <family val="3"/>
      <charset val="128"/>
    </font>
    <font>
      <sz val="14"/>
      <color theme="0" tint="-0.14999847407452621"/>
      <name val="Meiryo UI"/>
      <family val="3"/>
      <charset val="128"/>
    </font>
    <font>
      <sz val="16"/>
      <color theme="0" tint="-0.14999847407452621"/>
      <name val="ＭＳ Ｐゴシック"/>
      <family val="3"/>
      <charset val="128"/>
    </font>
    <font>
      <sz val="12"/>
      <name val="Meiryo UI"/>
      <family val="3"/>
      <charset val="128"/>
    </font>
    <font>
      <sz val="11"/>
      <color rgb="FF006100"/>
      <name val="ＭＳ Ｐゴシック"/>
      <family val="3"/>
      <charset val="128"/>
      <scheme val="minor"/>
    </font>
    <font>
      <sz val="11"/>
      <name val="Meiryo UI"/>
      <family val="3"/>
      <charset val="128"/>
    </font>
    <font>
      <sz val="12"/>
      <color theme="1" tint="0.499984740745262"/>
      <name val="メイリオ"/>
      <family val="3"/>
      <charset val="128"/>
    </font>
    <font>
      <sz val="12"/>
      <name val="ＭＳ Ｐ明朝"/>
      <family val="1"/>
      <charset val="128"/>
    </font>
    <font>
      <sz val="11"/>
      <name val="ＭＳ 明朝"/>
      <family val="1"/>
      <charset val="128"/>
    </font>
    <font>
      <sz val="16"/>
      <name val="Meiryo UI"/>
      <family val="3"/>
      <charset val="128"/>
    </font>
    <font>
      <sz val="14"/>
      <name val="Meiryo UI"/>
      <family val="3"/>
      <charset val="128"/>
    </font>
    <font>
      <sz val="12"/>
      <name val="メイリオ"/>
      <family val="3"/>
      <charset val="128"/>
    </font>
    <font>
      <sz val="14"/>
      <color theme="0"/>
      <name val="Meiryo UI"/>
      <family val="3"/>
      <charset val="128"/>
    </font>
    <font>
      <sz val="11"/>
      <color rgb="FF0070C0"/>
      <name val="メイリオ"/>
      <family val="3"/>
      <charset val="128"/>
    </font>
    <font>
      <sz val="14"/>
      <name val="ＭＳ 明朝"/>
      <family val="1"/>
      <charset val="128"/>
    </font>
    <font>
      <sz val="16"/>
      <color indexed="10"/>
      <name val="メイリオ"/>
      <family val="3"/>
      <charset val="128"/>
    </font>
    <font>
      <sz val="16"/>
      <color rgb="FFFF0000"/>
      <name val="メイリオ"/>
      <family val="3"/>
      <charset val="128"/>
    </font>
    <font>
      <sz val="9"/>
      <name val="ＭＳ 明朝"/>
      <family val="1"/>
      <charset val="128"/>
    </font>
    <font>
      <sz val="10"/>
      <name val="ＭＳ 明朝"/>
      <family val="1"/>
      <charset val="128"/>
    </font>
    <font>
      <b/>
      <sz val="16"/>
      <color theme="1"/>
      <name val="ＭＳ Ｐゴシック"/>
      <family val="3"/>
      <charset val="128"/>
    </font>
    <font>
      <sz val="14"/>
      <color theme="1" tint="0.34998626667073579"/>
      <name val="ＭＳ 明朝"/>
      <family val="1"/>
      <charset val="128"/>
    </font>
    <font>
      <b/>
      <sz val="11"/>
      <name val="ＭＳ Ｐゴシック"/>
      <family val="3"/>
      <charset val="128"/>
      <scheme val="minor"/>
    </font>
    <font>
      <sz val="14"/>
      <name val="ＭＳ Ｐゴシック"/>
      <family val="3"/>
      <charset val="128"/>
      <scheme val="minor"/>
    </font>
    <font>
      <b/>
      <sz val="14"/>
      <name val="ＭＳ Ｐゴシック"/>
      <family val="3"/>
      <charset val="128"/>
    </font>
    <font>
      <sz val="14"/>
      <name val="ＭＳ Ｐゴシック"/>
      <family val="3"/>
      <charset val="128"/>
      <scheme val="major"/>
    </font>
    <font>
      <sz val="16"/>
      <name val="ＭＳ Ｐゴシック"/>
      <family val="3"/>
      <charset val="128"/>
    </font>
    <font>
      <sz val="16"/>
      <color rgb="FFFF0000"/>
      <name val="ＭＳ Ｐゴシック"/>
      <family val="3"/>
      <charset val="128"/>
    </font>
    <font>
      <sz val="6"/>
      <name val="ＭＳ Ｐゴシック"/>
      <family val="2"/>
      <charset val="128"/>
      <scheme val="minor"/>
    </font>
    <font>
      <sz val="14"/>
      <name val="ＭＳ Ｐ明朝"/>
      <family val="1"/>
      <charset val="128"/>
    </font>
    <font>
      <sz val="16"/>
      <name val="ＭＳ Ｐゴシック"/>
      <family val="3"/>
      <charset val="128"/>
      <scheme val="minor"/>
    </font>
    <font>
      <sz val="11"/>
      <name val="ＭＳ Ｐゴシック"/>
      <family val="3"/>
      <charset val="128"/>
      <scheme val="minor"/>
    </font>
    <font>
      <sz val="11"/>
      <color rgb="FFFF0000"/>
      <name val="ＭＳ Ｐゴシック"/>
      <family val="3"/>
      <charset val="128"/>
    </font>
    <font>
      <b/>
      <sz val="24"/>
      <color rgb="FFFF0000"/>
      <name val="ＭＳ Ｐゴシック"/>
      <family val="3"/>
      <charset val="128"/>
    </font>
    <font>
      <sz val="10"/>
      <name val="ＭＳ Ｐゴシック"/>
      <family val="3"/>
      <charset val="128"/>
    </font>
    <font>
      <sz val="10"/>
      <color rgb="FF0070C0"/>
      <name val="Meiryo UI"/>
      <family val="3"/>
      <charset val="128"/>
    </font>
    <font>
      <b/>
      <u/>
      <sz val="11"/>
      <name val="ＭＳ Ｐゴシック"/>
      <family val="3"/>
      <charset val="128"/>
    </font>
    <font>
      <sz val="9"/>
      <name val="ＭＳ Ｐゴシック"/>
      <family val="3"/>
      <charset val="128"/>
    </font>
    <font>
      <sz val="10"/>
      <color rgb="FFFF0000"/>
      <name val="ＭＳ Ｐゴシック"/>
      <family val="3"/>
      <charset val="128"/>
    </font>
    <font>
      <sz val="14"/>
      <color rgb="FFFF0000"/>
      <name val="ＭＳ Ｐゴシック"/>
      <family val="3"/>
      <charset val="128"/>
    </font>
    <font>
      <sz val="16"/>
      <name val="ＭＳ 明朝"/>
      <family val="1"/>
      <charset val="128"/>
    </font>
    <font>
      <u/>
      <sz val="11"/>
      <name val="ＭＳ 明朝"/>
      <family val="1"/>
      <charset val="128"/>
    </font>
    <font>
      <sz val="11"/>
      <color rgb="FFFF0066"/>
      <name val="Meiryo UI"/>
      <family val="3"/>
      <charset val="128"/>
    </font>
    <font>
      <sz val="11"/>
      <color rgb="FF3399FF"/>
      <name val="Meiryo UI"/>
      <family val="3"/>
      <charset val="128"/>
    </font>
  </fonts>
  <fills count="13">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D9F1FF"/>
        <bgColor indexed="64"/>
      </patternFill>
    </fill>
    <fill>
      <patternFill patternType="solid">
        <fgColor rgb="FFFFFFA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thick">
        <color rgb="FFFF0066"/>
      </left>
      <right/>
      <top style="thick">
        <color rgb="FFFF0066"/>
      </top>
      <bottom/>
      <diagonal/>
    </border>
    <border>
      <left/>
      <right/>
      <top style="thick">
        <color rgb="FFFF0066"/>
      </top>
      <bottom/>
      <diagonal/>
    </border>
    <border>
      <left/>
      <right style="thick">
        <color rgb="FFFF0066"/>
      </right>
      <top style="thick">
        <color rgb="FFFF0066"/>
      </top>
      <bottom style="thick">
        <color rgb="FFFF0066"/>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ck">
        <color rgb="FF0000FF"/>
      </left>
      <right style="thick">
        <color rgb="FF0000FF"/>
      </right>
      <top style="thick">
        <color rgb="FF0000FF"/>
      </top>
      <bottom style="thick">
        <color rgb="FF0000FF"/>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6">
    <xf numFmtId="0" fontId="0" fillId="0" borderId="0"/>
    <xf numFmtId="0" fontId="6" fillId="0" borderId="0">
      <alignment vertical="center"/>
    </xf>
    <xf numFmtId="0" fontId="6" fillId="0" borderId="0">
      <alignment vertical="center"/>
    </xf>
    <xf numFmtId="0" fontId="29" fillId="3" borderId="0" applyNumberFormat="0" applyBorder="0" applyAlignment="0" applyProtection="0">
      <alignment vertical="center"/>
    </xf>
    <xf numFmtId="38" fontId="11" fillId="0" borderId="0" applyFont="0" applyFill="0" applyBorder="0" applyAlignment="0" applyProtection="0"/>
    <xf numFmtId="0" fontId="1" fillId="0" borderId="0">
      <alignment vertical="center"/>
    </xf>
  </cellStyleXfs>
  <cellXfs count="374">
    <xf numFmtId="0" fontId="0" fillId="0" borderId="0" xfId="0"/>
    <xf numFmtId="0" fontId="0" fillId="2" borderId="0" xfId="0" applyFill="1" applyAlignment="1">
      <alignment vertical="center"/>
    </xf>
    <xf numFmtId="0" fontId="0" fillId="0" borderId="0" xfId="0" applyAlignment="1">
      <alignment vertical="center"/>
    </xf>
    <xf numFmtId="0" fontId="4" fillId="2" borderId="0" xfId="0" applyFont="1" applyFill="1"/>
    <xf numFmtId="0" fontId="0" fillId="2" borderId="0" xfId="0" applyFill="1"/>
    <xf numFmtId="0" fontId="0" fillId="0" borderId="0" xfId="0" applyAlignment="1">
      <alignment horizontal="left" vertical="center"/>
    </xf>
    <xf numFmtId="176" fontId="7" fillId="2" borderId="0" xfId="0" applyNumberFormat="1" applyFont="1" applyFill="1" applyAlignment="1">
      <alignment shrinkToFit="1"/>
    </xf>
    <xf numFmtId="0" fontId="0" fillId="0" borderId="0" xfId="0" applyAlignment="1">
      <alignment vertical="top"/>
    </xf>
    <xf numFmtId="0" fontId="7" fillId="2" borderId="0" xfId="0" applyFont="1" applyFill="1" applyAlignment="1">
      <alignment horizontal="left" vertical="top"/>
    </xf>
    <xf numFmtId="0" fontId="0" fillId="2" borderId="0" xfId="0" applyFill="1" applyAlignment="1">
      <alignment vertical="top"/>
    </xf>
    <xf numFmtId="176" fontId="7" fillId="2" borderId="0" xfId="0" applyNumberFormat="1" applyFont="1" applyFill="1" applyAlignment="1">
      <alignment horizontal="right" shrinkToFit="1"/>
    </xf>
    <xf numFmtId="0" fontId="5" fillId="2" borderId="0" xfId="0" applyFont="1" applyFill="1" applyAlignment="1">
      <alignment vertical="center"/>
    </xf>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xf>
    <xf numFmtId="0" fontId="3" fillId="0" borderId="0" xfId="0" applyFont="1" applyAlignment="1">
      <alignment vertical="top"/>
    </xf>
    <xf numFmtId="0" fontId="3" fillId="0" borderId="0" xfId="0" applyFont="1"/>
    <xf numFmtId="0" fontId="5" fillId="0" borderId="0" xfId="0" applyFont="1" applyAlignment="1">
      <alignment horizontal="distributed" vertical="center"/>
    </xf>
    <xf numFmtId="177" fontId="7" fillId="2" borderId="0" xfId="0" applyNumberFormat="1" applyFont="1" applyFill="1" applyAlignment="1">
      <alignment vertical="top" shrinkToFit="1"/>
    </xf>
    <xf numFmtId="0" fontId="9" fillId="2" borderId="0" xfId="0" applyFont="1" applyFill="1" applyAlignment="1">
      <alignment horizontal="left" vertical="top"/>
    </xf>
    <xf numFmtId="176" fontId="7" fillId="2" borderId="5" xfId="0" applyNumberFormat="1" applyFont="1" applyFill="1" applyBorder="1" applyAlignment="1">
      <alignment vertical="top" shrinkToFit="1"/>
    </xf>
    <xf numFmtId="0" fontId="5" fillId="2" borderId="0" xfId="0" applyFont="1" applyFill="1" applyAlignment="1">
      <alignment horizontal="right" vertical="center"/>
    </xf>
    <xf numFmtId="0" fontId="10" fillId="0" borderId="0" xfId="0" applyFont="1" applyAlignment="1">
      <alignment vertical="center"/>
    </xf>
    <xf numFmtId="0" fontId="13" fillId="0" borderId="0" xfId="0" applyFont="1"/>
    <xf numFmtId="0" fontId="14" fillId="0" borderId="0" xfId="0" applyFont="1" applyAlignment="1">
      <alignment vertical="top"/>
    </xf>
    <xf numFmtId="0" fontId="13" fillId="0" borderId="0" xfId="0" applyFont="1" applyAlignment="1">
      <alignment vertical="top"/>
    </xf>
    <xf numFmtId="0" fontId="19" fillId="2" borderId="0" xfId="0" applyFont="1" applyFill="1" applyAlignment="1">
      <alignment horizontal="left"/>
    </xf>
    <xf numFmtId="0" fontId="20" fillId="2" borderId="0" xfId="0" applyFont="1" applyFill="1" applyAlignment="1">
      <alignment horizontal="right"/>
    </xf>
    <xf numFmtId="0" fontId="21" fillId="0" borderId="0" xfId="0" applyFont="1" applyProtection="1">
      <protection locked="0"/>
    </xf>
    <xf numFmtId="0" fontId="21" fillId="0" borderId="0" xfId="0" applyFont="1"/>
    <xf numFmtId="0" fontId="22" fillId="0" borderId="0" xfId="0" applyFont="1" applyAlignment="1">
      <alignment horizontal="center" wrapText="1"/>
    </xf>
    <xf numFmtId="0" fontId="16" fillId="0" borderId="0" xfId="0" applyFont="1"/>
    <xf numFmtId="0" fontId="23" fillId="0" borderId="0" xfId="0" applyFont="1"/>
    <xf numFmtId="0" fontId="0" fillId="2" borderId="0" xfId="0" applyFill="1" applyAlignment="1">
      <alignment horizontal="left"/>
    </xf>
    <xf numFmtId="0" fontId="0" fillId="2" borderId="0" xfId="0" applyFill="1" applyAlignment="1">
      <alignment horizontal="center"/>
    </xf>
    <xf numFmtId="0" fontId="24" fillId="2" borderId="0" xfId="0" applyFont="1" applyFill="1" applyAlignment="1">
      <alignment horizontal="right"/>
    </xf>
    <xf numFmtId="0" fontId="24" fillId="2" borderId="0" xfId="0" applyFont="1" applyFill="1"/>
    <xf numFmtId="0" fontId="8" fillId="2" borderId="0" xfId="0" applyFont="1" applyFill="1"/>
    <xf numFmtId="0" fontId="25" fillId="0" borderId="16" xfId="0" applyFont="1" applyBorder="1"/>
    <xf numFmtId="0" fontId="26" fillId="0" borderId="17" xfId="0" applyFont="1" applyBorder="1" applyAlignment="1">
      <alignment horizontal="right"/>
    </xf>
    <xf numFmtId="0" fontId="26" fillId="0" borderId="16" xfId="0" applyFont="1" applyBorder="1" applyAlignment="1">
      <alignment horizontal="left"/>
    </xf>
    <xf numFmtId="0" fontId="0" fillId="0" borderId="17" xfId="0" applyBorder="1"/>
    <xf numFmtId="0" fontId="24" fillId="2" borderId="0" xfId="0" applyFont="1" applyFill="1" applyAlignment="1">
      <alignment horizontal="left"/>
    </xf>
    <xf numFmtId="0" fontId="24" fillId="2" borderId="0" xfId="0" applyFont="1" applyFill="1" applyAlignment="1">
      <alignment horizontal="center"/>
    </xf>
    <xf numFmtId="0" fontId="27" fillId="0" borderId="18" xfId="0" applyFont="1" applyBorder="1"/>
    <xf numFmtId="0" fontId="26" fillId="0" borderId="19" xfId="0" applyFont="1" applyBorder="1" applyAlignment="1">
      <alignment horizontal="right" vertical="center"/>
    </xf>
    <xf numFmtId="0" fontId="26" fillId="0" borderId="18" xfId="0" applyFont="1" applyBorder="1" applyAlignment="1">
      <alignment horizontal="left"/>
    </xf>
    <xf numFmtId="0" fontId="0" fillId="0" borderId="19" xfId="0" applyBorder="1"/>
    <xf numFmtId="0" fontId="28" fillId="0" borderId="0" xfId="0" applyFont="1" applyAlignment="1">
      <alignment horizontal="left"/>
    </xf>
    <xf numFmtId="179" fontId="0" fillId="0" borderId="0" xfId="0" applyNumberFormat="1"/>
    <xf numFmtId="179" fontId="28" fillId="0" borderId="0" xfId="0" applyNumberFormat="1" applyFont="1" applyAlignment="1">
      <alignment horizontal="left"/>
    </xf>
    <xf numFmtId="0" fontId="19" fillId="2" borderId="0" xfId="0" applyFont="1" applyFill="1" applyAlignment="1">
      <alignment horizontal="justify"/>
    </xf>
    <xf numFmtId="0" fontId="30" fillId="4" borderId="20" xfId="3" applyFont="1" applyFill="1" applyBorder="1" applyAlignment="1" applyProtection="1">
      <alignment horizontal="center" vertical="center"/>
    </xf>
    <xf numFmtId="0" fontId="30" fillId="4" borderId="21" xfId="0" applyFont="1" applyFill="1" applyBorder="1" applyAlignment="1">
      <alignment horizontal="center" vertical="center"/>
    </xf>
    <xf numFmtId="0" fontId="0" fillId="0" borderId="0" xfId="0" applyAlignment="1">
      <alignment horizontal="center"/>
    </xf>
    <xf numFmtId="0" fontId="31" fillId="0" borderId="0" xfId="0" applyFont="1"/>
    <xf numFmtId="0" fontId="19" fillId="2" borderId="0" xfId="0" applyFont="1" applyFill="1" applyAlignment="1">
      <alignment horizontal="right" vertical="center" indent="1"/>
    </xf>
    <xf numFmtId="0" fontId="33" fillId="2" borderId="0" xfId="0" applyFont="1" applyFill="1" applyAlignment="1">
      <alignment horizontal="left" vertical="center"/>
    </xf>
    <xf numFmtId="178" fontId="28" fillId="0" borderId="24" xfId="0" applyNumberFormat="1" applyFont="1" applyBorder="1" applyAlignment="1">
      <alignment horizontal="center" vertical="center"/>
    </xf>
    <xf numFmtId="0" fontId="36" fillId="0" borderId="0" xfId="0" applyFont="1" applyAlignment="1">
      <alignment horizontal="left" vertical="center"/>
    </xf>
    <xf numFmtId="0" fontId="19" fillId="2" borderId="0" xfId="0" applyFont="1" applyFill="1" applyAlignment="1">
      <alignment horizontal="left" vertical="center" shrinkToFit="1"/>
    </xf>
    <xf numFmtId="178" fontId="28" fillId="0" borderId="1" xfId="0" applyNumberFormat="1" applyFont="1" applyBorder="1" applyAlignment="1">
      <alignment horizontal="center" vertical="center"/>
    </xf>
    <xf numFmtId="183" fontId="28" fillId="0" borderId="1" xfId="0" applyNumberFormat="1" applyFont="1" applyBorder="1" applyAlignment="1">
      <alignment horizontal="left" vertical="center" shrinkToFit="1"/>
    </xf>
    <xf numFmtId="0" fontId="36" fillId="0" borderId="1" xfId="0" applyFont="1" applyBorder="1" applyAlignment="1">
      <alignment horizontal="center" vertical="center" shrinkToFit="1"/>
    </xf>
    <xf numFmtId="0" fontId="33" fillId="2" borderId="0" xfId="0" applyFont="1" applyFill="1" applyAlignment="1">
      <alignment vertical="center" wrapText="1"/>
    </xf>
    <xf numFmtId="0" fontId="33" fillId="2" borderId="0" xfId="0" applyFont="1" applyFill="1" applyAlignment="1">
      <alignment horizontal="left" vertical="center" wrapText="1"/>
    </xf>
    <xf numFmtId="0" fontId="19" fillId="2" borderId="0" xfId="0" applyFont="1" applyFill="1" applyAlignment="1">
      <alignment horizontal="centerContinuous" vertical="top"/>
    </xf>
    <xf numFmtId="0" fontId="0" fillId="2" borderId="0" xfId="0" applyFill="1" applyAlignment="1">
      <alignment horizontal="centerContinuous"/>
    </xf>
    <xf numFmtId="0" fontId="19" fillId="2" borderId="0" xfId="0" applyFont="1" applyFill="1" applyAlignment="1">
      <alignment horizontal="centerContinuous"/>
    </xf>
    <xf numFmtId="0" fontId="3" fillId="0" borderId="0" xfId="0" applyFont="1" applyAlignment="1">
      <alignment horizontal="right" vertical="center"/>
    </xf>
    <xf numFmtId="0" fontId="24" fillId="2" borderId="0" xfId="0" applyFont="1" applyFill="1" applyAlignment="1">
      <alignment horizontal="justify"/>
    </xf>
    <xf numFmtId="0" fontId="3" fillId="0" borderId="0" xfId="0" applyFont="1" applyAlignment="1">
      <alignment horizontal="right" vertical="top"/>
    </xf>
    <xf numFmtId="0" fontId="35" fillId="0" borderId="0" xfId="0" applyFont="1" applyAlignment="1">
      <alignment horizontal="center" vertical="center"/>
    </xf>
    <xf numFmtId="0" fontId="19" fillId="2" borderId="0" xfId="0" applyFont="1" applyFill="1" applyAlignment="1">
      <alignment horizontal="center" vertical="center"/>
    </xf>
    <xf numFmtId="184" fontId="39" fillId="2" borderId="0" xfId="4" applyNumberFormat="1" applyFont="1" applyFill="1" applyBorder="1" applyAlignment="1" applyProtection="1">
      <alignment vertical="center"/>
    </xf>
    <xf numFmtId="0" fontId="16" fillId="0" borderId="0" xfId="0" applyFont="1" applyAlignment="1">
      <alignment vertical="center" shrinkToFit="1"/>
    </xf>
    <xf numFmtId="0" fontId="36" fillId="0" borderId="0" xfId="0" applyFont="1" applyAlignment="1">
      <alignment horizontal="center" vertical="center" shrinkToFit="1"/>
    </xf>
    <xf numFmtId="181" fontId="36" fillId="0" borderId="0" xfId="0" applyNumberFormat="1" applyFont="1" applyAlignment="1">
      <alignment horizontal="center" vertical="center" shrinkToFit="1"/>
    </xf>
    <xf numFmtId="0" fontId="34" fillId="0" borderId="0" xfId="0" applyFont="1" applyAlignment="1">
      <alignment horizontal="center" vertical="center" shrinkToFit="1"/>
    </xf>
    <xf numFmtId="0" fontId="0" fillId="0" borderId="0" xfId="0" applyAlignment="1">
      <alignment horizontal="left"/>
    </xf>
    <xf numFmtId="0" fontId="43" fillId="2" borderId="0" xfId="0" applyFont="1" applyFill="1" applyAlignment="1">
      <alignment horizontal="justify"/>
    </xf>
    <xf numFmtId="0" fontId="16" fillId="0" borderId="0" xfId="0" applyFont="1" applyAlignment="1">
      <alignment horizontal="center" vertical="center"/>
    </xf>
    <xf numFmtId="0" fontId="43" fillId="2" borderId="0" xfId="0" applyFont="1" applyFill="1" applyAlignment="1">
      <alignment horizontal="left" vertical="top"/>
    </xf>
    <xf numFmtId="178" fontId="28" fillId="0" borderId="41" xfId="0" applyNumberFormat="1"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top" textRotation="255"/>
    </xf>
    <xf numFmtId="183" fontId="28" fillId="0" borderId="35" xfId="0" applyNumberFormat="1" applyFont="1" applyBorder="1" applyAlignment="1">
      <alignment horizontal="left" vertical="center" shrinkToFit="1"/>
    </xf>
    <xf numFmtId="183" fontId="28" fillId="0" borderId="36" xfId="0" applyNumberFormat="1" applyFont="1" applyBorder="1" applyAlignment="1">
      <alignment horizontal="left" vertical="center" shrinkToFit="1"/>
    </xf>
    <xf numFmtId="0" fontId="30" fillId="4" borderId="33" xfId="0" applyFont="1" applyFill="1" applyBorder="1" applyAlignment="1">
      <alignment horizontal="center" vertical="center"/>
    </xf>
    <xf numFmtId="0" fontId="19" fillId="0" borderId="0" xfId="0" applyFont="1" applyAlignment="1">
      <alignment vertical="center"/>
    </xf>
    <xf numFmtId="179" fontId="36" fillId="0" borderId="0" xfId="0" applyNumberFormat="1" applyFont="1" applyAlignment="1">
      <alignment horizontal="center" vertical="center" shrinkToFit="1"/>
    </xf>
    <xf numFmtId="0" fontId="16" fillId="0" borderId="0" xfId="0" applyFont="1" applyAlignment="1">
      <alignment horizontal="center" vertical="center" shrinkToFit="1"/>
    </xf>
    <xf numFmtId="0" fontId="0" fillId="0" borderId="0" xfId="0" applyAlignment="1">
      <alignment horizontal="center" vertical="center" shrinkToFit="1"/>
    </xf>
    <xf numFmtId="178" fontId="36" fillId="0" borderId="0" xfId="0" applyNumberFormat="1" applyFont="1" applyAlignment="1">
      <alignment horizontal="center" vertical="center" shrinkToFit="1"/>
    </xf>
    <xf numFmtId="182" fontId="28" fillId="0" borderId="34" xfId="0" applyNumberFormat="1" applyFont="1" applyBorder="1" applyAlignment="1">
      <alignment horizontal="left" vertical="center" shrinkToFit="1"/>
    </xf>
    <xf numFmtId="182" fontId="28" fillId="0" borderId="23" xfId="0" applyNumberFormat="1" applyFont="1" applyBorder="1" applyAlignment="1">
      <alignment horizontal="left" vertical="center" shrinkToFit="1"/>
    </xf>
    <xf numFmtId="183" fontId="28" fillId="0" borderId="24" xfId="0" applyNumberFormat="1" applyFont="1" applyBorder="1" applyAlignment="1">
      <alignment horizontal="left" vertical="center" shrinkToFit="1"/>
    </xf>
    <xf numFmtId="0" fontId="0" fillId="0" borderId="0" xfId="0" applyAlignment="1">
      <alignment horizontal="left" vertical="top" wrapText="1"/>
    </xf>
    <xf numFmtId="0" fontId="41" fillId="0" borderId="0" xfId="0" applyFont="1" applyAlignment="1">
      <alignment horizontal="right" vertical="center" shrinkToFit="1"/>
    </xf>
    <xf numFmtId="0" fontId="12" fillId="0" borderId="0" xfId="0" applyFont="1" applyAlignment="1">
      <alignment horizontal="center" vertical="center"/>
    </xf>
    <xf numFmtId="177" fontId="46" fillId="2" borderId="0" xfId="0" applyNumberFormat="1" applyFont="1" applyFill="1" applyAlignment="1">
      <alignment vertical="top" shrinkToFit="1"/>
    </xf>
    <xf numFmtId="177" fontId="47" fillId="2" borderId="0" xfId="0" applyNumberFormat="1" applyFont="1" applyFill="1"/>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1" xfId="0" applyFont="1" applyBorder="1" applyAlignment="1">
      <alignment horizontal="center" vertical="center" shrinkToFit="1"/>
    </xf>
    <xf numFmtId="178" fontId="36" fillId="0" borderId="2" xfId="0" applyNumberFormat="1" applyFont="1" applyBorder="1" applyAlignment="1">
      <alignment horizontal="center" vertical="center" shrinkToFit="1"/>
    </xf>
    <xf numFmtId="0" fontId="36" fillId="0" borderId="3" xfId="0" applyFont="1" applyBorder="1" applyAlignment="1">
      <alignment horizontal="center" vertical="center" shrinkToFit="1"/>
    </xf>
    <xf numFmtId="179" fontId="36" fillId="0" borderId="1" xfId="0" applyNumberFormat="1" applyFont="1" applyBorder="1" applyAlignment="1">
      <alignment horizontal="center" vertical="center" shrinkToFit="1"/>
    </xf>
    <xf numFmtId="0" fontId="16" fillId="0" borderId="2" xfId="0" applyFont="1" applyBorder="1" applyAlignment="1">
      <alignment vertical="center" shrinkToFit="1"/>
    </xf>
    <xf numFmtId="0" fontId="5" fillId="2" borderId="0" xfId="0" applyFont="1" applyFill="1" applyAlignment="1">
      <alignment horizontal="center" vertical="center"/>
    </xf>
    <xf numFmtId="0" fontId="5" fillId="0" borderId="0" xfId="0" applyFont="1" applyAlignment="1">
      <alignment horizontal="center" vertical="center"/>
    </xf>
    <xf numFmtId="0" fontId="39" fillId="0" borderId="4" xfId="0" applyFont="1" applyBorder="1" applyAlignment="1">
      <alignment horizontal="center" vertical="center"/>
    </xf>
    <xf numFmtId="185" fontId="39" fillId="0" borderId="37" xfId="0" applyNumberFormat="1" applyFont="1" applyBorder="1" applyAlignment="1">
      <alignment horizontal="center" vertical="center"/>
    </xf>
    <xf numFmtId="185" fontId="39" fillId="0" borderId="39" xfId="0" applyNumberFormat="1" applyFont="1" applyBorder="1" applyAlignment="1">
      <alignment horizontal="center" vertical="center"/>
    </xf>
    <xf numFmtId="185" fontId="39" fillId="0" borderId="5" xfId="0" applyNumberFormat="1" applyFont="1" applyBorder="1" applyAlignment="1">
      <alignment horizontal="center" vertical="center"/>
    </xf>
    <xf numFmtId="185" fontId="39" fillId="0" borderId="5" xfId="0" applyNumberFormat="1" applyFont="1" applyBorder="1" applyAlignment="1">
      <alignment horizontal="left" vertical="center"/>
    </xf>
    <xf numFmtId="185" fontId="39" fillId="0" borderId="5" xfId="0" applyNumberFormat="1" applyFont="1" applyBorder="1" applyAlignment="1">
      <alignment horizontal="center" vertical="center" shrinkToFit="1"/>
    </xf>
    <xf numFmtId="185" fontId="39" fillId="0" borderId="49" xfId="0" applyNumberFormat="1" applyFont="1" applyBorder="1" applyAlignment="1">
      <alignment horizontal="center" vertical="center" shrinkToFit="1"/>
    </xf>
    <xf numFmtId="186" fontId="39" fillId="0" borderId="31" xfId="0" applyNumberFormat="1" applyFont="1" applyBorder="1" applyAlignment="1">
      <alignment vertical="center"/>
    </xf>
    <xf numFmtId="187" fontId="39" fillId="0" borderId="31" xfId="0" applyNumberFormat="1" applyFont="1" applyBorder="1" applyAlignment="1">
      <alignment vertical="center"/>
    </xf>
    <xf numFmtId="0" fontId="39" fillId="0" borderId="31" xfId="0" applyFont="1" applyBorder="1" applyAlignment="1">
      <alignment vertical="center"/>
    </xf>
    <xf numFmtId="0" fontId="39" fillId="0" borderId="31" xfId="0" applyFont="1" applyBorder="1" applyAlignment="1">
      <alignment horizontal="left" vertical="center"/>
    </xf>
    <xf numFmtId="0" fontId="39" fillId="0" borderId="31" xfId="0" applyFont="1" applyBorder="1" applyAlignment="1">
      <alignment horizontal="center" vertical="center"/>
    </xf>
    <xf numFmtId="0" fontId="39" fillId="0" borderId="32" xfId="0" applyFont="1" applyBorder="1" applyAlignment="1">
      <alignment vertical="center"/>
    </xf>
    <xf numFmtId="0" fontId="5" fillId="0" borderId="0" xfId="0" applyFont="1" applyAlignment="1">
      <alignment vertical="center" wrapText="1" shrinkToFit="1"/>
    </xf>
    <xf numFmtId="0" fontId="0" fillId="0" borderId="0" xfId="0" applyAlignment="1">
      <alignment horizontal="right" vertical="center"/>
    </xf>
    <xf numFmtId="0" fontId="4" fillId="0" borderId="0" xfId="0" applyFont="1" applyAlignment="1">
      <alignment horizontal="left" vertical="center" shrinkToFit="1"/>
    </xf>
    <xf numFmtId="0" fontId="4" fillId="0" borderId="0" xfId="0" applyFont="1" applyAlignment="1">
      <alignment vertical="center" shrinkToFit="1"/>
    </xf>
    <xf numFmtId="0" fontId="39" fillId="2" borderId="4" xfId="0" applyFont="1" applyFill="1" applyBorder="1" applyAlignment="1">
      <alignment vertical="center"/>
    </xf>
    <xf numFmtId="0" fontId="39" fillId="2" borderId="43" xfId="0" applyFont="1" applyFill="1" applyBorder="1" applyAlignment="1">
      <alignment vertical="center"/>
    </xf>
    <xf numFmtId="178" fontId="24" fillId="0" borderId="0" xfId="0" applyNumberFormat="1" applyFont="1" applyAlignment="1">
      <alignment horizontal="center" vertical="center"/>
    </xf>
    <xf numFmtId="0" fontId="50" fillId="0" borderId="0" xfId="0" applyFont="1" applyAlignment="1">
      <alignment horizontal="center" vertical="center"/>
    </xf>
    <xf numFmtId="0" fontId="50" fillId="0" borderId="0" xfId="0" applyFont="1" applyAlignment="1">
      <alignment vertical="center"/>
    </xf>
    <xf numFmtId="0" fontId="50" fillId="0" borderId="0" xfId="0" applyFont="1"/>
    <xf numFmtId="0" fontId="50" fillId="0" borderId="0" xfId="0" applyFont="1" applyAlignment="1">
      <alignment vertical="top"/>
    </xf>
    <xf numFmtId="188" fontId="50" fillId="0" borderId="0" xfId="0" applyNumberFormat="1" applyFont="1" applyAlignment="1">
      <alignment vertical="center"/>
    </xf>
    <xf numFmtId="188" fontId="50" fillId="0" borderId="0" xfId="0" applyNumberFormat="1" applyFont="1"/>
    <xf numFmtId="188" fontId="50" fillId="0" borderId="0" xfId="0" applyNumberFormat="1" applyFont="1" applyAlignment="1">
      <alignment vertical="top"/>
    </xf>
    <xf numFmtId="191" fontId="50" fillId="0" borderId="0" xfId="0" applyNumberFormat="1" applyFont="1" applyAlignment="1">
      <alignment vertical="center"/>
    </xf>
    <xf numFmtId="191" fontId="50" fillId="0" borderId="0" xfId="0" applyNumberFormat="1" applyFont="1"/>
    <xf numFmtId="191" fontId="50" fillId="0" borderId="0" xfId="0" applyNumberFormat="1" applyFont="1" applyAlignment="1">
      <alignment vertical="top"/>
    </xf>
    <xf numFmtId="14" fontId="50" fillId="6" borderId="0" xfId="0" applyNumberFormat="1" applyFont="1" applyFill="1" applyAlignment="1">
      <alignment horizontal="center" vertical="center"/>
    </xf>
    <xf numFmtId="0" fontId="50" fillId="6" borderId="0" xfId="0" applyFont="1" applyFill="1" applyAlignment="1">
      <alignment horizontal="center" vertical="center"/>
    </xf>
    <xf numFmtId="0" fontId="50" fillId="7" borderId="0" xfId="0" applyFont="1" applyFill="1" applyAlignment="1">
      <alignment horizontal="center" vertical="center"/>
    </xf>
    <xf numFmtId="0" fontId="16" fillId="0" borderId="0" xfId="0" applyFont="1" applyAlignment="1">
      <alignment horizontal="left" vertical="center"/>
    </xf>
    <xf numFmtId="180" fontId="0" fillId="0" borderId="0" xfId="0" applyNumberFormat="1"/>
    <xf numFmtId="180" fontId="5" fillId="0" borderId="0" xfId="0" applyNumberFormat="1" applyFont="1" applyAlignment="1">
      <alignment horizontal="distributed" vertical="center"/>
    </xf>
    <xf numFmtId="180" fontId="47" fillId="0" borderId="0" xfId="0" applyNumberFormat="1" applyFont="1" applyAlignment="1">
      <alignment horizontal="center" vertical="center"/>
    </xf>
    <xf numFmtId="0" fontId="54" fillId="2" borderId="0" xfId="0" applyFont="1" applyFill="1" applyAlignment="1">
      <alignment vertical="center"/>
    </xf>
    <xf numFmtId="0" fontId="54" fillId="2" borderId="0" xfId="0" applyFont="1" applyFill="1" applyAlignment="1">
      <alignment horizontal="center" vertical="center"/>
    </xf>
    <xf numFmtId="0" fontId="54" fillId="0" borderId="0" xfId="0" applyFont="1" applyAlignment="1">
      <alignment vertical="center"/>
    </xf>
    <xf numFmtId="0" fontId="55" fillId="2" borderId="0" xfId="0" applyFont="1" applyFill="1" applyAlignment="1">
      <alignment vertical="center"/>
    </xf>
    <xf numFmtId="189" fontId="55" fillId="0" borderId="0" xfId="0" applyNumberFormat="1" applyFont="1" applyAlignment="1">
      <alignment horizontal="center" vertical="center"/>
    </xf>
    <xf numFmtId="0" fontId="55" fillId="0" borderId="0" xfId="0" applyFont="1" applyAlignment="1">
      <alignment vertical="center"/>
    </xf>
    <xf numFmtId="190" fontId="55" fillId="0" borderId="0" xfId="0" applyNumberFormat="1" applyFont="1" applyAlignment="1">
      <alignment vertical="center"/>
    </xf>
    <xf numFmtId="0" fontId="55" fillId="2" borderId="0" xfId="0" applyFont="1" applyFill="1" applyAlignment="1">
      <alignment horizontal="center" vertical="center"/>
    </xf>
    <xf numFmtId="180" fontId="47" fillId="0" borderId="0" xfId="0" applyNumberFormat="1" applyFont="1"/>
    <xf numFmtId="0" fontId="55" fillId="0" borderId="0" xfId="0" applyFont="1"/>
    <xf numFmtId="180" fontId="10" fillId="0" borderId="0" xfId="0" applyNumberFormat="1" applyFont="1" applyAlignment="1">
      <alignment horizontal="center" vertical="center"/>
    </xf>
    <xf numFmtId="0" fontId="47" fillId="5" borderId="0" xfId="0" applyFont="1" applyFill="1" applyAlignment="1" applyProtection="1">
      <alignment horizontal="center" vertical="center"/>
      <protection locked="0"/>
    </xf>
    <xf numFmtId="0" fontId="47" fillId="5" borderId="0" xfId="0" applyFont="1" applyFill="1" applyAlignment="1" applyProtection="1">
      <alignment vertical="center"/>
      <protection locked="0"/>
    </xf>
    <xf numFmtId="0" fontId="54" fillId="0" borderId="0" xfId="0" applyFont="1" applyAlignment="1">
      <alignment horizontal="center" vertical="center"/>
    </xf>
    <xf numFmtId="0" fontId="0" fillId="0" borderId="8" xfId="0" applyBorder="1"/>
    <xf numFmtId="0" fontId="50" fillId="0" borderId="8" xfId="0" applyFont="1" applyBorder="1" applyAlignment="1">
      <alignment vertical="center"/>
    </xf>
    <xf numFmtId="0" fontId="56" fillId="0" borderId="0" xfId="0" applyFont="1" applyAlignment="1">
      <alignment vertical="center"/>
    </xf>
    <xf numFmtId="0" fontId="57" fillId="0" borderId="0" xfId="0" applyFont="1" applyAlignment="1">
      <alignment vertical="center"/>
    </xf>
    <xf numFmtId="14" fontId="50" fillId="7" borderId="0" xfId="0" applyNumberFormat="1" applyFont="1" applyFill="1" applyAlignment="1">
      <alignment horizontal="center" vertical="center"/>
    </xf>
    <xf numFmtId="0" fontId="58" fillId="0" borderId="0" xfId="0" applyFont="1" applyAlignment="1">
      <alignment vertical="center"/>
    </xf>
    <xf numFmtId="0" fontId="58" fillId="0" borderId="0" xfId="0" applyFont="1" applyAlignment="1">
      <alignment vertical="center" shrinkToFit="1"/>
    </xf>
    <xf numFmtId="193" fontId="50" fillId="8" borderId="0" xfId="0" applyNumberFormat="1" applyFont="1" applyFill="1" applyAlignment="1">
      <alignment vertical="center"/>
    </xf>
    <xf numFmtId="0" fontId="0" fillId="2" borderId="0" xfId="0" applyFill="1" applyAlignment="1">
      <alignment horizontal="right"/>
    </xf>
    <xf numFmtId="182" fontId="28" fillId="0" borderId="56" xfId="0" applyNumberFormat="1" applyFont="1" applyBorder="1" applyAlignment="1">
      <alignment horizontal="left" vertical="center" shrinkToFit="1"/>
    </xf>
    <xf numFmtId="183" fontId="28" fillId="0" borderId="41" xfId="0" applyNumberFormat="1" applyFont="1" applyBorder="1" applyAlignment="1">
      <alignment horizontal="left" vertical="center" shrinkToFit="1"/>
    </xf>
    <xf numFmtId="183" fontId="28" fillId="0" borderId="57" xfId="0" applyNumberFormat="1" applyFont="1" applyBorder="1" applyAlignment="1">
      <alignment horizontal="left" vertical="center" shrinkToFit="1"/>
    </xf>
    <xf numFmtId="0" fontId="0" fillId="0" borderId="1" xfId="0" applyBorder="1" applyAlignment="1">
      <alignment horizontal="center"/>
    </xf>
    <xf numFmtId="0" fontId="30" fillId="0" borderId="1" xfId="0" applyFont="1" applyBorder="1" applyAlignment="1">
      <alignment horizontal="center"/>
    </xf>
    <xf numFmtId="185" fontId="59" fillId="0" borderId="0" xfId="0" applyNumberFormat="1" applyFont="1" applyAlignment="1">
      <alignment vertical="center"/>
    </xf>
    <xf numFmtId="0" fontId="23" fillId="0" borderId="0" xfId="0" applyFont="1" applyAlignment="1">
      <alignment horizontal="right"/>
    </xf>
    <xf numFmtId="0" fontId="15" fillId="9" borderId="9" xfId="0" applyFont="1" applyFill="1" applyBorder="1" applyAlignment="1">
      <alignment horizontal="centerContinuous" vertical="center"/>
    </xf>
    <xf numFmtId="0" fontId="0" fillId="9" borderId="10" xfId="0" applyFill="1" applyBorder="1" applyAlignment="1">
      <alignment horizontal="centerContinuous"/>
    </xf>
    <xf numFmtId="0" fontId="16" fillId="9" borderId="10" xfId="0" applyFont="1" applyFill="1" applyBorder="1" applyAlignment="1">
      <alignment horizontal="centerContinuous"/>
    </xf>
    <xf numFmtId="0" fontId="16" fillId="9" borderId="11" xfId="0" applyFont="1" applyFill="1" applyBorder="1" applyAlignment="1">
      <alignment horizontal="centerContinuous"/>
    </xf>
    <xf numFmtId="49" fontId="18" fillId="9" borderId="15" xfId="0" applyNumberFormat="1" applyFont="1" applyFill="1" applyBorder="1" applyAlignment="1">
      <alignment horizontal="center" vertical="center" shrinkToFit="1"/>
    </xf>
    <xf numFmtId="182" fontId="28" fillId="0" borderId="58" xfId="0" applyNumberFormat="1" applyFont="1" applyBorder="1" applyAlignment="1">
      <alignment horizontal="left" vertical="center" shrinkToFit="1"/>
    </xf>
    <xf numFmtId="178" fontId="28" fillId="0" borderId="59" xfId="0" applyNumberFormat="1" applyFont="1" applyBorder="1" applyAlignment="1">
      <alignment horizontal="center" vertical="center"/>
    </xf>
    <xf numFmtId="183" fontId="28" fillId="0" borderId="59" xfId="0" applyNumberFormat="1" applyFont="1" applyBorder="1" applyAlignment="1">
      <alignment horizontal="left" vertical="center" shrinkToFit="1"/>
    </xf>
    <xf numFmtId="183" fontId="28" fillId="0" borderId="60" xfId="0" applyNumberFormat="1" applyFont="1" applyBorder="1" applyAlignment="1">
      <alignment horizontal="left" vertical="center" shrinkToFit="1"/>
    </xf>
    <xf numFmtId="188" fontId="44" fillId="0" borderId="0" xfId="0" applyNumberFormat="1" applyFont="1" applyAlignment="1">
      <alignment horizontal="center" vertical="center"/>
    </xf>
    <xf numFmtId="188" fontId="5" fillId="0" borderId="0" xfId="0" applyNumberFormat="1" applyFont="1" applyAlignment="1">
      <alignment horizontal="center" vertical="center"/>
    </xf>
    <xf numFmtId="0" fontId="4" fillId="0" borderId="0" xfId="0" applyFont="1" applyAlignment="1">
      <alignment vertical="top"/>
    </xf>
    <xf numFmtId="0" fontId="4" fillId="0" borderId="0" xfId="0" applyFont="1" applyAlignment="1">
      <alignment horizontal="left" vertical="center"/>
    </xf>
    <xf numFmtId="188" fontId="10" fillId="0" borderId="0" xfId="0" applyNumberFormat="1" applyFont="1" applyAlignment="1">
      <alignment horizontal="center" vertical="center"/>
    </xf>
    <xf numFmtId="0" fontId="0" fillId="0" borderId="61" xfId="0" applyBorder="1" applyAlignment="1">
      <alignment vertical="top"/>
    </xf>
    <xf numFmtId="0" fontId="0" fillId="0" borderId="37" xfId="0" applyBorder="1" applyAlignment="1">
      <alignment vertical="top"/>
    </xf>
    <xf numFmtId="0" fontId="0" fillId="0" borderId="62" xfId="0" applyBorder="1" applyAlignment="1">
      <alignment vertical="top"/>
    </xf>
    <xf numFmtId="0" fontId="0" fillId="0" borderId="7" xfId="0" applyBorder="1" applyAlignment="1">
      <alignment vertical="top"/>
    </xf>
    <xf numFmtId="0" fontId="0" fillId="0" borderId="63" xfId="0" applyBorder="1" applyAlignment="1">
      <alignment vertical="top"/>
    </xf>
    <xf numFmtId="0" fontId="0" fillId="0" borderId="7" xfId="0" applyBorder="1" applyAlignment="1">
      <alignment vertical="center"/>
    </xf>
    <xf numFmtId="0" fontId="0" fillId="0" borderId="63" xfId="0" applyBorder="1" applyAlignment="1">
      <alignment vertical="center"/>
    </xf>
    <xf numFmtId="0" fontId="0" fillId="2" borderId="39" xfId="0" applyFill="1" applyBorder="1" applyAlignment="1">
      <alignment vertical="center"/>
    </xf>
    <xf numFmtId="0" fontId="0" fillId="2" borderId="5" xfId="0" applyFill="1" applyBorder="1" applyAlignment="1">
      <alignment vertical="top"/>
    </xf>
    <xf numFmtId="0" fontId="0" fillId="2" borderId="5" xfId="0" applyFill="1" applyBorder="1" applyAlignment="1">
      <alignment vertical="center"/>
    </xf>
    <xf numFmtId="0" fontId="0" fillId="2" borderId="40" xfId="0" applyFill="1" applyBorder="1" applyAlignment="1">
      <alignment vertical="top"/>
    </xf>
    <xf numFmtId="0" fontId="5" fillId="2" borderId="0" xfId="0" applyFont="1" applyFill="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top"/>
    </xf>
    <xf numFmtId="0" fontId="4" fillId="2" borderId="0" xfId="0" applyFont="1" applyFill="1" applyAlignment="1">
      <alignment vertical="top"/>
    </xf>
    <xf numFmtId="0" fontId="0" fillId="0" borderId="37" xfId="0" applyBorder="1" applyAlignment="1">
      <alignment vertical="center"/>
    </xf>
    <xf numFmtId="176" fontId="7" fillId="2" borderId="0" xfId="0" applyNumberFormat="1" applyFont="1" applyFill="1" applyAlignment="1">
      <alignment vertical="top" shrinkToFit="1"/>
    </xf>
    <xf numFmtId="0" fontId="5" fillId="0" borderId="37" xfId="0" applyFont="1" applyBorder="1" applyAlignment="1">
      <alignment horizontal="distributed" vertical="center"/>
    </xf>
    <xf numFmtId="0" fontId="5" fillId="0" borderId="62" xfId="0" applyFont="1" applyBorder="1" applyAlignment="1">
      <alignment horizontal="distributed" vertical="center"/>
    </xf>
    <xf numFmtId="0" fontId="50" fillId="2" borderId="0" xfId="0" applyFont="1" applyFill="1" applyAlignment="1">
      <alignment horizontal="center" vertical="center"/>
    </xf>
    <xf numFmtId="0" fontId="0" fillId="0" borderId="39" xfId="0" applyBorder="1" applyAlignment="1">
      <alignment vertical="center"/>
    </xf>
    <xf numFmtId="0" fontId="0" fillId="0" borderId="5" xfId="0" applyBorder="1" applyAlignment="1">
      <alignment vertical="center"/>
    </xf>
    <xf numFmtId="0" fontId="0" fillId="0" borderId="40" xfId="0" applyBorder="1" applyAlignment="1">
      <alignment vertical="center"/>
    </xf>
    <xf numFmtId="0" fontId="50" fillId="2" borderId="0" xfId="0" applyFont="1" applyFill="1" applyAlignment="1">
      <alignment vertical="center"/>
    </xf>
    <xf numFmtId="0" fontId="50" fillId="2" borderId="0" xfId="0" applyFont="1" applyFill="1" applyAlignment="1">
      <alignment horizontal="left"/>
    </xf>
    <xf numFmtId="0" fontId="49" fillId="0" borderId="1" xfId="0" applyFont="1" applyBorder="1" applyAlignment="1" applyProtection="1">
      <alignment vertical="center"/>
      <protection locked="0"/>
    </xf>
    <xf numFmtId="178" fontId="24" fillId="0" borderId="1" xfId="0" applyNumberFormat="1" applyFont="1" applyBorder="1" applyAlignment="1" applyProtection="1">
      <alignment horizontal="center" vertical="center"/>
      <protection locked="0"/>
    </xf>
    <xf numFmtId="0" fontId="57" fillId="0" borderId="0" xfId="0" applyFont="1" applyAlignment="1">
      <alignment horizontal="distributed" vertical="center"/>
    </xf>
    <xf numFmtId="0" fontId="5" fillId="0" borderId="8" xfId="0" applyFont="1" applyBorder="1" applyAlignment="1">
      <alignment horizontal="centerContinuous" vertical="center"/>
    </xf>
    <xf numFmtId="0" fontId="0" fillId="0" borderId="8" xfId="0" applyBorder="1" applyAlignment="1">
      <alignment horizontal="centerContinuous" vertical="center"/>
    </xf>
    <xf numFmtId="0" fontId="50" fillId="0" borderId="7" xfId="0" applyFont="1" applyBorder="1" applyAlignment="1">
      <alignment horizontal="center" vertical="center"/>
    </xf>
    <xf numFmtId="0" fontId="50" fillId="0" borderId="63" xfId="0" applyFont="1" applyBorder="1" applyAlignment="1">
      <alignment vertical="center"/>
    </xf>
    <xf numFmtId="0" fontId="50" fillId="0" borderId="63" xfId="0" applyFont="1" applyBorder="1" applyAlignment="1">
      <alignment vertical="top"/>
    </xf>
    <xf numFmtId="0" fontId="50" fillId="0" borderId="63" xfId="0" applyFont="1" applyBorder="1"/>
    <xf numFmtId="0" fontId="50" fillId="0" borderId="39" xfId="0" applyFont="1" applyBorder="1" applyAlignment="1">
      <alignment vertical="center"/>
    </xf>
    <xf numFmtId="0" fontId="50" fillId="0" borderId="40" xfId="0" applyFont="1" applyBorder="1" applyAlignment="1">
      <alignment vertical="center"/>
    </xf>
    <xf numFmtId="0" fontId="3" fillId="0" borderId="41" xfId="0" applyFont="1" applyBorder="1" applyAlignment="1">
      <alignment horizontal="center" vertical="center" wrapText="1"/>
    </xf>
    <xf numFmtId="0" fontId="61" fillId="0" borderId="6" xfId="0" applyFont="1" applyBorder="1" applyAlignment="1">
      <alignment horizontal="center" vertical="center" wrapText="1"/>
    </xf>
    <xf numFmtId="0" fontId="50" fillId="0" borderId="52" xfId="0" applyFont="1" applyBorder="1" applyAlignment="1">
      <alignment vertical="top"/>
    </xf>
    <xf numFmtId="49" fontId="51" fillId="0" borderId="0" xfId="0" applyNumberFormat="1" applyFont="1" applyAlignment="1">
      <alignment horizontal="left"/>
    </xf>
    <xf numFmtId="0" fontId="12" fillId="0" borderId="0" xfId="0" applyFont="1" applyAlignment="1">
      <alignment vertical="center"/>
    </xf>
    <xf numFmtId="193" fontId="12" fillId="0" borderId="0" xfId="0" applyNumberFormat="1" applyFont="1" applyAlignment="1">
      <alignment horizontal="left" vertical="center"/>
    </xf>
    <xf numFmtId="192" fontId="12" fillId="0" borderId="0" xfId="0" applyNumberFormat="1" applyFont="1" applyAlignment="1">
      <alignment vertical="center"/>
    </xf>
    <xf numFmtId="192" fontId="50" fillId="0" borderId="0" xfId="0" applyNumberFormat="1" applyFont="1" applyAlignment="1">
      <alignment vertical="center"/>
    </xf>
    <xf numFmtId="192" fontId="12" fillId="0" borderId="0" xfId="0" applyNumberFormat="1" applyFont="1" applyAlignment="1">
      <alignment horizontal="right" vertical="center"/>
    </xf>
    <xf numFmtId="179" fontId="12" fillId="0" borderId="0" xfId="0" applyNumberFormat="1" applyFont="1" applyAlignment="1">
      <alignment horizontal="left" vertical="center"/>
    </xf>
    <xf numFmtId="0" fontId="50" fillId="11" borderId="1" xfId="0" applyFont="1" applyFill="1" applyBorder="1" applyAlignment="1">
      <alignment vertical="center"/>
    </xf>
    <xf numFmtId="14" fontId="50" fillId="11" borderId="0" xfId="0" applyNumberFormat="1" applyFont="1" applyFill="1" applyAlignment="1">
      <alignment horizontal="center" vertical="center"/>
    </xf>
    <xf numFmtId="0" fontId="50" fillId="11" borderId="6" xfId="0" applyFont="1" applyFill="1" applyBorder="1" applyAlignment="1">
      <alignment horizontal="center" vertical="center"/>
    </xf>
    <xf numFmtId="0" fontId="0" fillId="11" borderId="6" xfId="0" applyFill="1" applyBorder="1" applyAlignment="1">
      <alignment horizontal="center" vertical="center"/>
    </xf>
    <xf numFmtId="0" fontId="0" fillId="11" borderId="52" xfId="0" applyFill="1" applyBorder="1" applyAlignment="1">
      <alignment horizontal="center" vertical="center"/>
    </xf>
    <xf numFmtId="0" fontId="28" fillId="9" borderId="1" xfId="0" applyFont="1" applyFill="1" applyBorder="1" applyAlignment="1">
      <alignment horizontal="center" vertical="center"/>
    </xf>
    <xf numFmtId="31" fontId="12" fillId="0" borderId="0" xfId="0" applyNumberFormat="1" applyFont="1" applyAlignment="1">
      <alignment horizontal="left" vertical="center"/>
    </xf>
    <xf numFmtId="0" fontId="0" fillId="10" borderId="0" xfId="0" applyFill="1"/>
    <xf numFmtId="0" fontId="50" fillId="0" borderId="61" xfId="0" applyFont="1" applyBorder="1" applyAlignment="1">
      <alignment horizontal="center" vertical="center"/>
    </xf>
    <xf numFmtId="0" fontId="50" fillId="0" borderId="62" xfId="0" applyFont="1" applyBorder="1" applyAlignment="1">
      <alignment vertical="center"/>
    </xf>
    <xf numFmtId="0" fontId="50" fillId="11" borderId="52" xfId="0" applyFont="1" applyFill="1" applyBorder="1" applyAlignment="1">
      <alignment horizontal="center" vertical="center"/>
    </xf>
    <xf numFmtId="0" fontId="3" fillId="12" borderId="1" xfId="0" applyFont="1" applyFill="1" applyBorder="1" applyAlignment="1">
      <alignment vertical="center" shrinkToFit="1"/>
    </xf>
    <xf numFmtId="0" fontId="3" fillId="12" borderId="1" xfId="0" applyFont="1" applyFill="1" applyBorder="1" applyAlignment="1">
      <alignment horizontal="center" vertical="center"/>
    </xf>
    <xf numFmtId="0" fontId="49" fillId="0" borderId="1" xfId="0" applyFont="1" applyBorder="1" applyAlignment="1" applyProtection="1">
      <alignment horizontal="right" vertical="center"/>
      <protection locked="0"/>
    </xf>
    <xf numFmtId="188" fontId="3" fillId="0" borderId="0" xfId="0" applyNumberFormat="1" applyFont="1" applyAlignment="1">
      <alignment vertical="center"/>
    </xf>
    <xf numFmtId="0" fontId="50" fillId="10" borderId="1" xfId="0" applyFont="1" applyFill="1" applyBorder="1" applyAlignment="1">
      <alignment horizontal="center" vertical="center"/>
    </xf>
    <xf numFmtId="181" fontId="32" fillId="0" borderId="0" xfId="0" applyNumberFormat="1" applyFont="1" applyAlignment="1">
      <alignment horizontal="left"/>
    </xf>
    <xf numFmtId="0" fontId="50" fillId="2" borderId="61" xfId="0" applyFont="1" applyFill="1" applyBorder="1" applyAlignment="1">
      <alignment horizontal="left"/>
    </xf>
    <xf numFmtId="0" fontId="4" fillId="0" borderId="37" xfId="0" applyFont="1" applyBorder="1" applyAlignment="1">
      <alignment horizontal="left" vertical="center" wrapText="1"/>
    </xf>
    <xf numFmtId="0" fontId="0" fillId="0" borderId="62" xfId="0" applyBorder="1" applyAlignment="1">
      <alignment vertical="center"/>
    </xf>
    <xf numFmtId="0" fontId="4" fillId="0" borderId="63" xfId="0" applyFont="1" applyBorder="1" applyAlignment="1">
      <alignment horizontal="left" vertical="center" shrinkToFit="1"/>
    </xf>
    <xf numFmtId="0" fontId="4" fillId="0" borderId="63" xfId="0" applyFont="1" applyBorder="1" applyAlignment="1">
      <alignment horizontal="left" vertical="center"/>
    </xf>
    <xf numFmtId="0" fontId="4" fillId="0" borderId="63" xfId="0" applyFont="1" applyBorder="1" applyAlignment="1">
      <alignment vertical="center" wrapText="1"/>
    </xf>
    <xf numFmtId="0" fontId="4" fillId="0" borderId="63" xfId="0" applyFont="1" applyBorder="1" applyAlignment="1">
      <alignment vertical="center" shrinkToFit="1"/>
    </xf>
    <xf numFmtId="0" fontId="63" fillId="0" borderId="0" xfId="0" applyFont="1" applyAlignment="1">
      <alignment vertical="center"/>
    </xf>
    <xf numFmtId="0" fontId="50" fillId="2" borderId="7" xfId="0" applyFont="1" applyFill="1" applyBorder="1" applyAlignment="1">
      <alignment horizontal="left"/>
    </xf>
    <xf numFmtId="0" fontId="5" fillId="0" borderId="0" xfId="0" applyFont="1" applyAlignment="1">
      <alignment horizontal="left" vertical="center"/>
    </xf>
    <xf numFmtId="0" fontId="50" fillId="0" borderId="8" xfId="0" applyFont="1" applyBorder="1" applyAlignment="1">
      <alignment horizontal="centerContinuous" vertical="center"/>
    </xf>
    <xf numFmtId="0" fontId="4" fillId="0" borderId="0" xfId="0" applyFont="1" applyAlignment="1">
      <alignment horizontal="left" vertical="top" wrapText="1" shrinkToFit="1"/>
    </xf>
    <xf numFmtId="0" fontId="4" fillId="0" borderId="0" xfId="0" applyFont="1" applyAlignment="1">
      <alignment horizontal="left" vertical="top" wrapText="1"/>
    </xf>
    <xf numFmtId="0" fontId="50" fillId="2" borderId="0" xfId="0" applyFont="1" applyFill="1"/>
    <xf numFmtId="178" fontId="24" fillId="0" borderId="1" xfId="0" applyNumberFormat="1" applyFont="1" applyBorder="1" applyAlignment="1" applyProtection="1">
      <alignment horizontal="center"/>
      <protection locked="0"/>
    </xf>
    <xf numFmtId="178" fontId="24" fillId="0" borderId="5" xfId="0" applyNumberFormat="1" applyFont="1" applyBorder="1" applyAlignment="1" applyProtection="1">
      <alignment horizontal="center"/>
      <protection locked="0"/>
    </xf>
    <xf numFmtId="0" fontId="39" fillId="0" borderId="5" xfId="0" applyFont="1" applyBorder="1" applyAlignment="1" applyProtection="1">
      <alignment horizontal="center" vertical="center"/>
      <protection locked="0"/>
    </xf>
    <xf numFmtId="0" fontId="45" fillId="0" borderId="4" xfId="0" applyFont="1" applyBorder="1" applyAlignment="1" applyProtection="1">
      <alignment vertical="center"/>
      <protection locked="0"/>
    </xf>
    <xf numFmtId="0" fontId="17" fillId="0" borderId="0" xfId="0" applyFont="1" applyAlignment="1">
      <alignment horizontal="left" vertical="center" wrapText="1" shrinkToFit="1"/>
    </xf>
    <xf numFmtId="0" fontId="0" fillId="0" borderId="0" xfId="0" applyAlignment="1">
      <alignment horizontal="left" wrapText="1" shrinkToFit="1"/>
    </xf>
    <xf numFmtId="49" fontId="18" fillId="9" borderId="0" xfId="0" applyNumberFormat="1" applyFont="1" applyFill="1" applyAlignment="1">
      <alignment horizontal="center" vertical="center" shrinkToFit="1"/>
    </xf>
    <xf numFmtId="0" fontId="0" fillId="12" borderId="1" xfId="0" applyFill="1" applyBorder="1" applyAlignment="1">
      <alignment horizontal="center" vertical="center" shrinkToFit="1"/>
    </xf>
    <xf numFmtId="194" fontId="32" fillId="0" borderId="5" xfId="0" applyNumberFormat="1" applyFont="1" applyBorder="1" applyAlignment="1" applyProtection="1">
      <alignment horizontal="center"/>
      <protection locked="0"/>
    </xf>
    <xf numFmtId="179" fontId="67" fillId="0" borderId="0" xfId="0" applyNumberFormat="1" applyFont="1"/>
    <xf numFmtId="180" fontId="67" fillId="0" borderId="0" xfId="0" applyNumberFormat="1" applyFont="1" applyAlignment="1">
      <alignment horizontal="right"/>
    </xf>
    <xf numFmtId="185" fontId="0" fillId="0" borderId="0" xfId="0" applyNumberFormat="1"/>
    <xf numFmtId="180" fontId="66" fillId="0" borderId="0" xfId="0" applyNumberFormat="1" applyFont="1" applyAlignment="1">
      <alignment horizontal="right"/>
    </xf>
    <xf numFmtId="0" fontId="66" fillId="0" borderId="0" xfId="0" applyFont="1" applyAlignment="1">
      <alignment horizontal="right"/>
    </xf>
    <xf numFmtId="0" fontId="30" fillId="0" borderId="0" xfId="0" applyFont="1" applyAlignment="1">
      <alignment horizontal="right" vertical="center"/>
    </xf>
    <xf numFmtId="0" fontId="19" fillId="2" borderId="0" xfId="0" applyFont="1" applyFill="1" applyAlignment="1">
      <alignment horizontal="left" vertical="center" wrapText="1"/>
    </xf>
    <xf numFmtId="0" fontId="12" fillId="0" borderId="0" xfId="0" applyFont="1" applyAlignment="1">
      <alignment horizontal="center" vertical="center"/>
    </xf>
    <xf numFmtId="0" fontId="17" fillId="0" borderId="12" xfId="0" applyFont="1" applyBorder="1" applyAlignment="1">
      <alignment horizontal="left" vertical="center" wrapText="1" shrinkToFit="1"/>
    </xf>
    <xf numFmtId="0" fontId="0" fillId="0" borderId="13" xfId="0" applyBorder="1" applyAlignment="1">
      <alignment horizontal="left" wrapText="1" shrinkToFit="1"/>
    </xf>
    <xf numFmtId="0" fontId="0" fillId="0" borderId="14" xfId="0" applyBorder="1" applyAlignment="1">
      <alignment horizontal="left" wrapText="1" shrinkToFit="1"/>
    </xf>
    <xf numFmtId="194" fontId="32" fillId="0" borderId="5" xfId="0" applyNumberFormat="1" applyFont="1" applyBorder="1" applyAlignment="1" applyProtection="1">
      <alignment horizontal="center"/>
      <protection locked="0"/>
    </xf>
    <xf numFmtId="0" fontId="22" fillId="0" borderId="0" xfId="0" applyFont="1" applyAlignment="1">
      <alignment horizontal="center" vertical="center" wrapText="1"/>
    </xf>
    <xf numFmtId="0" fontId="39" fillId="0" borderId="22" xfId="0" applyFont="1" applyBorder="1" applyAlignment="1" applyProtection="1">
      <alignment horizontal="left" vertical="center" shrinkToFit="1"/>
      <protection locked="0"/>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39" fillId="0" borderId="25" xfId="0" applyFont="1" applyBorder="1" applyAlignment="1" applyProtection="1">
      <alignment horizontal="left" vertical="center" shrinkToFit="1"/>
      <protection locked="0"/>
    </xf>
    <xf numFmtId="0" fontId="39" fillId="0" borderId="28" xfId="0" applyFont="1" applyBorder="1" applyAlignment="1" applyProtection="1">
      <alignment horizontal="left" vertical="center" shrinkToFit="1"/>
      <protection locked="0"/>
    </xf>
    <xf numFmtId="0" fontId="39" fillId="0" borderId="30" xfId="0" applyFont="1" applyBorder="1" applyAlignment="1" applyProtection="1">
      <alignment horizontal="left" vertical="center" shrinkToFit="1"/>
      <protection locked="0"/>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31" fontId="39" fillId="0" borderId="2" xfId="0" applyNumberFormat="1" applyFont="1" applyBorder="1" applyAlignment="1">
      <alignment horizontal="center" vertical="center"/>
    </xf>
    <xf numFmtId="0" fontId="39" fillId="0" borderId="4" xfId="0" applyFont="1" applyBorder="1" applyAlignment="1">
      <alignment horizontal="center" vertical="center"/>
    </xf>
    <xf numFmtId="0" fontId="19" fillId="0" borderId="46" xfId="0" applyFont="1" applyBorder="1" applyAlignment="1">
      <alignment horizontal="center" vertical="center"/>
    </xf>
    <xf numFmtId="0" fontId="19" fillId="0" borderId="37" xfId="0" applyFont="1" applyBorder="1" applyAlignment="1">
      <alignment horizontal="center" vertical="center"/>
    </xf>
    <xf numFmtId="0" fontId="19" fillId="0" borderId="48" xfId="0" applyFont="1" applyBorder="1" applyAlignment="1">
      <alignment horizontal="center" vertical="center"/>
    </xf>
    <xf numFmtId="0" fontId="19" fillId="0" borderId="5" xfId="0" applyFont="1" applyBorder="1" applyAlignment="1">
      <alignment horizontal="center" vertical="center"/>
    </xf>
    <xf numFmtId="0" fontId="19" fillId="0" borderId="40" xfId="0" applyFont="1" applyBorder="1" applyAlignment="1">
      <alignment horizontal="center" vertical="center"/>
    </xf>
    <xf numFmtId="185" fontId="39" fillId="0" borderId="55" xfId="0" applyNumberFormat="1" applyFont="1" applyBorder="1" applyAlignment="1">
      <alignment horizontal="center" vertical="center"/>
    </xf>
    <xf numFmtId="185" fontId="39" fillId="0" borderId="53" xfId="0" applyNumberFormat="1" applyFont="1" applyBorder="1" applyAlignment="1">
      <alignment horizontal="center" vertical="center"/>
    </xf>
    <xf numFmtId="185" fontId="39" fillId="0" borderId="54" xfId="0" applyNumberFormat="1" applyFont="1" applyBorder="1" applyAlignment="1">
      <alignment horizontal="center" vertical="center"/>
    </xf>
    <xf numFmtId="185" fontId="39" fillId="0" borderId="37" xfId="0" applyNumberFormat="1" applyFont="1" applyBorder="1" applyAlignment="1">
      <alignment horizontal="center" vertical="center" shrinkToFit="1"/>
    </xf>
    <xf numFmtId="185" fontId="39" fillId="0" borderId="47" xfId="0" applyNumberFormat="1" applyFont="1" applyBorder="1" applyAlignment="1">
      <alignment horizontal="center" vertical="center" shrinkToFit="1"/>
    </xf>
    <xf numFmtId="0" fontId="19" fillId="0" borderId="44" xfId="0" applyFont="1" applyBorder="1" applyAlignment="1">
      <alignment horizontal="center" vertical="center"/>
    </xf>
    <xf numFmtId="0" fontId="19" fillId="0" borderId="31" xfId="0" applyFont="1" applyBorder="1" applyAlignment="1">
      <alignment horizontal="center" vertical="center"/>
    </xf>
    <xf numFmtId="0" fontId="19" fillId="0" borderId="45" xfId="0" applyFont="1" applyBorder="1" applyAlignment="1">
      <alignment horizontal="center" vertical="center"/>
    </xf>
    <xf numFmtId="186" fontId="39" fillId="0" borderId="26" xfId="0" applyNumberFormat="1" applyFont="1" applyBorder="1" applyAlignment="1">
      <alignment horizontal="center" vertical="center"/>
    </xf>
    <xf numFmtId="186" fontId="39" fillId="0" borderId="31" xfId="0" applyNumberFormat="1" applyFont="1" applyBorder="1" applyAlignment="1">
      <alignment horizontal="center" vertical="center"/>
    </xf>
    <xf numFmtId="0" fontId="42" fillId="0" borderId="51" xfId="0" applyFont="1" applyBorder="1" applyAlignment="1">
      <alignment horizontal="center" vertical="center"/>
    </xf>
    <xf numFmtId="0" fontId="42" fillId="0" borderId="38" xfId="0" applyFont="1" applyBorder="1" applyAlignment="1">
      <alignment horizontal="center" vertical="center"/>
    </xf>
    <xf numFmtId="0" fontId="19" fillId="0" borderId="52" xfId="0" applyFont="1" applyBorder="1" applyAlignment="1">
      <alignment horizontal="center" vertical="center"/>
    </xf>
    <xf numFmtId="0" fontId="19" fillId="0" borderId="39" xfId="0" applyFont="1" applyBorder="1" applyAlignment="1">
      <alignment horizontal="center" vertical="center"/>
    </xf>
    <xf numFmtId="0" fontId="42" fillId="0" borderId="68" xfId="0" applyFont="1" applyBorder="1" applyAlignment="1">
      <alignment horizontal="center" vertical="center"/>
    </xf>
    <xf numFmtId="0" fontId="19" fillId="0" borderId="50" xfId="0" applyFont="1" applyBorder="1" applyAlignment="1">
      <alignment horizontal="center" vertical="center"/>
    </xf>
    <xf numFmtId="0" fontId="53" fillId="0" borderId="50" xfId="0" applyFont="1" applyBorder="1" applyAlignment="1" applyProtection="1">
      <alignment vertical="center" shrinkToFit="1"/>
      <protection locked="0"/>
    </xf>
    <xf numFmtId="0" fontId="43" fillId="2" borderId="0" xfId="0" applyFont="1" applyFill="1" applyAlignment="1">
      <alignment horizontal="left" wrapText="1"/>
    </xf>
    <xf numFmtId="0" fontId="43" fillId="2" borderId="0" xfId="0" applyFont="1" applyFill="1" applyAlignment="1">
      <alignment horizontal="left"/>
    </xf>
    <xf numFmtId="0" fontId="19" fillId="0" borderId="1" xfId="0" applyFont="1" applyBorder="1" applyAlignment="1">
      <alignment horizontal="center" vertical="center" wrapText="1"/>
    </xf>
    <xf numFmtId="0" fontId="40" fillId="0" borderId="0" xfId="0" applyFont="1" applyAlignment="1">
      <alignment horizontal="right" vertical="center" shrinkToFit="1"/>
    </xf>
    <xf numFmtId="0" fontId="41" fillId="0" borderId="0" xfId="0" applyFont="1" applyAlignment="1">
      <alignment horizontal="right" vertical="center" shrinkToFit="1"/>
    </xf>
    <xf numFmtId="0" fontId="32" fillId="0" borderId="41" xfId="0" applyFont="1" applyBorder="1" applyAlignment="1" applyProtection="1">
      <alignment vertical="center" shrinkToFit="1"/>
      <protection locked="0" hidden="1"/>
    </xf>
    <xf numFmtId="0" fontId="32" fillId="0" borderId="38" xfId="0" applyFont="1" applyBorder="1" applyAlignment="1" applyProtection="1">
      <alignment horizontal="left" vertical="center" shrinkToFit="1"/>
      <protection locked="0" hidden="1"/>
    </xf>
    <xf numFmtId="0" fontId="32" fillId="0" borderId="67" xfId="0" applyFont="1" applyBorder="1" applyAlignment="1" applyProtection="1">
      <alignment horizontal="left" vertical="center" shrinkToFit="1"/>
      <protection locked="0" hidden="1"/>
    </xf>
    <xf numFmtId="0" fontId="32" fillId="0" borderId="68" xfId="0" applyFont="1" applyBorder="1" applyAlignment="1" applyProtection="1">
      <alignment horizontal="left" vertical="center" shrinkToFit="1"/>
      <protection locked="0" hidden="1"/>
    </xf>
    <xf numFmtId="0" fontId="53" fillId="0" borderId="64" xfId="0" applyFont="1" applyBorder="1" applyAlignment="1" applyProtection="1">
      <alignment horizontal="left" vertical="center" shrinkToFit="1"/>
      <protection locked="0"/>
    </xf>
    <xf numFmtId="0" fontId="53" fillId="0" borderId="65" xfId="0" applyFont="1" applyBorder="1" applyAlignment="1" applyProtection="1">
      <alignment horizontal="left" vertical="center" shrinkToFit="1"/>
      <protection locked="0"/>
    </xf>
    <xf numFmtId="0" fontId="53" fillId="0" borderId="66" xfId="0" applyFont="1" applyBorder="1" applyAlignment="1" applyProtection="1">
      <alignment horizontal="left" vertical="center" shrinkToFit="1"/>
      <protection locked="0"/>
    </xf>
    <xf numFmtId="0" fontId="19" fillId="0" borderId="2" xfId="0" applyFont="1" applyBorder="1" applyAlignment="1">
      <alignment horizontal="center" vertical="center"/>
    </xf>
    <xf numFmtId="0" fontId="39" fillId="0" borderId="2" xfId="0" applyFont="1" applyBorder="1" applyAlignment="1" applyProtection="1">
      <alignment horizontal="center" vertical="center" shrinkToFit="1"/>
      <protection locked="0"/>
    </xf>
    <xf numFmtId="0" fontId="39" fillId="0" borderId="4" xfId="0" applyFont="1" applyBorder="1" applyAlignment="1" applyProtection="1">
      <alignment horizontal="center" vertical="center" shrinkToFit="1"/>
      <protection locked="0"/>
    </xf>
    <xf numFmtId="0" fontId="39" fillId="0" borderId="3" xfId="0" applyFont="1" applyBorder="1" applyAlignment="1" applyProtection="1">
      <alignment horizontal="center" vertical="center" shrinkToFit="1"/>
      <protection locked="0"/>
    </xf>
    <xf numFmtId="49" fontId="64" fillId="0" borderId="2" xfId="0" applyNumberFormat="1" applyFont="1" applyBorder="1" applyAlignment="1" applyProtection="1">
      <alignment horizontal="center" vertical="center"/>
      <protection locked="0"/>
    </xf>
    <xf numFmtId="49" fontId="64" fillId="0" borderId="4" xfId="0" applyNumberFormat="1" applyFont="1" applyBorder="1" applyAlignment="1" applyProtection="1">
      <alignment horizontal="center" vertical="center"/>
      <protection locked="0"/>
    </xf>
    <xf numFmtId="49" fontId="64" fillId="0" borderId="3" xfId="0" applyNumberFormat="1" applyFont="1" applyBorder="1" applyAlignment="1" applyProtection="1">
      <alignment horizontal="center" vertical="center"/>
      <protection locked="0"/>
    </xf>
    <xf numFmtId="0" fontId="4" fillId="0" borderId="2" xfId="0" applyFont="1" applyBorder="1" applyAlignment="1" applyProtection="1">
      <alignment horizontal="left" vertical="center" wrapText="1" shrinkToFit="1"/>
      <protection locked="0"/>
    </xf>
    <xf numFmtId="0" fontId="4" fillId="0" borderId="4" xfId="0" applyFont="1" applyBorder="1" applyAlignment="1" applyProtection="1">
      <alignment horizontal="left" vertical="center" wrapText="1" shrinkToFit="1"/>
      <protection locked="0"/>
    </xf>
    <xf numFmtId="0" fontId="4" fillId="0" borderId="3" xfId="0" applyFont="1" applyBorder="1" applyAlignment="1" applyProtection="1">
      <alignment horizontal="left" vertical="center" wrapText="1" shrinkToFit="1"/>
      <protection locked="0"/>
    </xf>
    <xf numFmtId="0" fontId="48" fillId="0" borderId="2" xfId="0" applyFont="1" applyBorder="1" applyAlignment="1" applyProtection="1">
      <alignment horizontal="center" vertical="center" shrinkToFit="1"/>
      <protection locked="0"/>
    </xf>
    <xf numFmtId="0" fontId="48" fillId="0" borderId="3" xfId="0" applyFont="1" applyBorder="1" applyAlignment="1" applyProtection="1">
      <alignment horizontal="center" vertical="center" shrinkToFit="1"/>
      <protection locked="0"/>
    </xf>
    <xf numFmtId="0" fontId="4" fillId="0" borderId="1" xfId="0" applyFont="1" applyBorder="1" applyAlignment="1">
      <alignment horizontal="center" vertical="center" wrapText="1"/>
    </xf>
    <xf numFmtId="193" fontId="12" fillId="0" borderId="0" xfId="0" applyNumberFormat="1" applyFont="1" applyAlignment="1">
      <alignment horizontal="left" vertical="center"/>
    </xf>
    <xf numFmtId="0" fontId="62" fillId="0" borderId="69" xfId="0" applyFont="1" applyBorder="1" applyAlignment="1">
      <alignment horizontal="left" vertical="center" wrapText="1"/>
    </xf>
    <xf numFmtId="0" fontId="62" fillId="0" borderId="70" xfId="0" applyFont="1" applyBorder="1" applyAlignment="1">
      <alignment horizontal="left" vertical="center" wrapText="1"/>
    </xf>
    <xf numFmtId="0" fontId="62" fillId="0" borderId="71" xfId="0" applyFont="1" applyBorder="1" applyAlignment="1">
      <alignment horizontal="left" vertical="center" wrapText="1"/>
    </xf>
    <xf numFmtId="0" fontId="62" fillId="0" borderId="72" xfId="0" applyFont="1" applyBorder="1" applyAlignment="1">
      <alignment horizontal="left" vertical="center" wrapText="1"/>
    </xf>
    <xf numFmtId="0" fontId="62" fillId="0" borderId="73" xfId="0" applyFont="1" applyBorder="1" applyAlignment="1">
      <alignment horizontal="left" vertical="center" wrapText="1"/>
    </xf>
    <xf numFmtId="0" fontId="62" fillId="0" borderId="74" xfId="0" applyFont="1" applyBorder="1" applyAlignment="1">
      <alignment horizontal="left" vertical="center" wrapText="1"/>
    </xf>
    <xf numFmtId="31" fontId="12" fillId="0" borderId="0" xfId="0" applyNumberFormat="1" applyFont="1" applyAlignment="1">
      <alignment horizontal="left"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4" fillId="0" borderId="2"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51" fillId="0" borderId="0" xfId="0" applyFont="1" applyAlignment="1">
      <alignment horizontal="distributed" vertical="top"/>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188" fontId="4" fillId="0" borderId="1" xfId="0" applyNumberFormat="1"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4" fillId="12" borderId="1" xfId="0" applyFont="1" applyFill="1" applyBorder="1" applyAlignment="1">
      <alignment horizontal="center" vertical="center" wrapText="1"/>
    </xf>
    <xf numFmtId="0" fontId="4" fillId="12" borderId="1" xfId="0" applyFont="1" applyFill="1" applyBorder="1" applyAlignment="1">
      <alignment horizontal="center" vertical="center"/>
    </xf>
    <xf numFmtId="0" fontId="5" fillId="0" borderId="0" xfId="0" applyFont="1" applyAlignment="1">
      <alignment horizontal="left" vertical="center"/>
    </xf>
    <xf numFmtId="0" fontId="50" fillId="0" borderId="8" xfId="0" applyFont="1" applyBorder="1" applyAlignment="1">
      <alignment horizontal="center" vertical="center"/>
    </xf>
  </cellXfs>
  <cellStyles count="6">
    <cellStyle name="桁区切り 2" xfId="4" xr:uid="{0EA09D2E-845A-4812-900D-9BF8F84D90DB}"/>
    <cellStyle name="標準" xfId="0" builtinId="0"/>
    <cellStyle name="標準 2" xfId="1" xr:uid="{00000000-0005-0000-0000-000003000000}"/>
    <cellStyle name="標準 2 2" xfId="2" xr:uid="{00000000-0005-0000-0000-000004000000}"/>
    <cellStyle name="標準 3" xfId="5" xr:uid="{E6725CC4-8670-47D8-8ACD-FEA36B90FA5D}"/>
    <cellStyle name="良い 2" xfId="3" xr:uid="{558A2553-D953-48E2-A4F3-6A63E41D2C92}"/>
  </cellStyles>
  <dxfs count="8">
    <dxf>
      <fill>
        <patternFill>
          <bgColor rgb="FFFFFFCC"/>
        </patternFill>
      </fill>
    </dxf>
    <dxf>
      <fill>
        <patternFill>
          <bgColor rgb="FFFFFFCC"/>
        </patternFill>
      </fill>
    </dxf>
    <dxf>
      <fill>
        <patternFill>
          <bgColor rgb="FFFFFFCC"/>
        </patternFill>
      </fill>
    </dxf>
    <dxf>
      <font>
        <color rgb="FFFF0000"/>
      </font>
    </dxf>
    <dxf>
      <fill>
        <patternFill>
          <bgColor rgb="FFFFFFCC"/>
        </patternFill>
      </fill>
    </dxf>
    <dxf>
      <border>
        <right style="thin">
          <color auto="1"/>
        </right>
        <bottom style="thin">
          <color auto="1"/>
        </bottom>
        <vertical/>
        <horizontal/>
      </border>
    </dxf>
    <dxf>
      <border>
        <left style="thin">
          <color auto="1"/>
        </left>
        <bottom style="thin">
          <color auto="1"/>
        </bottom>
        <vertical/>
        <horizontal/>
      </border>
    </dxf>
    <dxf>
      <fill>
        <patternFill>
          <bgColor rgb="FFFFFFCC"/>
        </patternFill>
      </fill>
    </dxf>
  </dxfs>
  <tableStyles count="0" defaultTableStyle="TableStyleMedium9" defaultPivotStyle="PivotStyleLight16"/>
  <colors>
    <mruColors>
      <color rgb="FF3399FF"/>
      <color rgb="FFFF0066"/>
      <color rgb="FFFFFF99"/>
      <color rgb="FFFFFFCC"/>
      <color rgb="FF3366FF"/>
      <color rgb="FFFFFFA7"/>
      <color rgb="FFD9F1FF"/>
      <color rgb="FFFFE1E1"/>
      <color rgb="FFD9FFD9"/>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17</xdr:col>
      <xdr:colOff>285750</xdr:colOff>
      <xdr:row>4</xdr:row>
      <xdr:rowOff>362795</xdr:rowOff>
    </xdr:from>
    <xdr:to>
      <xdr:col>21</xdr:col>
      <xdr:colOff>647250</xdr:colOff>
      <xdr:row>7</xdr:row>
      <xdr:rowOff>108857</xdr:rowOff>
    </xdr:to>
    <xdr:sp macro="" textlink="">
      <xdr:nvSpPr>
        <xdr:cNvPr id="2" name="線吹き出し 2 (枠付き) 5">
          <a:extLst>
            <a:ext uri="{FF2B5EF4-FFF2-40B4-BE49-F238E27FC236}">
              <a16:creationId xmlns:a16="http://schemas.microsoft.com/office/drawing/2014/main" id="{00000000-0008-0000-0000-000002000000}"/>
            </a:ext>
          </a:extLst>
        </xdr:cNvPr>
        <xdr:cNvSpPr/>
      </xdr:nvSpPr>
      <xdr:spPr>
        <a:xfrm>
          <a:off x="7881938" y="1648670"/>
          <a:ext cx="3600000" cy="698562"/>
        </a:xfrm>
        <a:prstGeom prst="borderCallout2">
          <a:avLst>
            <a:gd name="adj1" fmla="val 15471"/>
            <a:gd name="adj2" fmla="val 171"/>
            <a:gd name="adj3" fmla="val 20877"/>
            <a:gd name="adj4" fmla="val -10605"/>
            <a:gd name="adj5" fmla="val -7978"/>
            <a:gd name="adj6" fmla="val -53627"/>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ja-JP" sz="1400" b="0">
              <a:solidFill>
                <a:srgbClr val="FF0000"/>
              </a:solidFill>
              <a:latin typeface="Meiryo UI" panose="020B0604030504040204" pitchFamily="50" charset="-128"/>
              <a:ea typeface="Meiryo UI" panose="020B0604030504040204" pitchFamily="50" charset="-128"/>
              <a:cs typeface="+mn-cs"/>
            </a:rPr>
            <a:t>必ず「</a:t>
          </a:r>
          <a:r>
            <a:rPr kumimoji="1" lang="ja-JP" altLang="en-US" sz="1400" b="0">
              <a:solidFill>
                <a:srgbClr val="FF0000"/>
              </a:solidFill>
              <a:latin typeface="Meiryo UI" panose="020B0604030504040204" pitchFamily="50" charset="-128"/>
              <a:ea typeface="Meiryo UI" panose="020B0604030504040204" pitchFamily="50" charset="-128"/>
              <a:cs typeface="+mn-cs"/>
            </a:rPr>
            <a:t>回</a:t>
          </a:r>
          <a:r>
            <a:rPr kumimoji="1" lang="ja-JP" altLang="ja-JP" sz="1400" b="0">
              <a:solidFill>
                <a:srgbClr val="FF0000"/>
              </a:solidFill>
              <a:latin typeface="Meiryo UI" panose="020B0604030504040204" pitchFamily="50" charset="-128"/>
              <a:ea typeface="Meiryo UI" panose="020B0604030504040204" pitchFamily="50" charset="-128"/>
              <a:cs typeface="+mn-cs"/>
            </a:rPr>
            <a:t>」を選択して</a:t>
          </a:r>
          <a:r>
            <a:rPr kumimoji="1" lang="ja-JP" altLang="en-US" sz="1400" b="0">
              <a:solidFill>
                <a:srgbClr val="FF0000"/>
              </a:solidFill>
              <a:latin typeface="Meiryo UI" panose="020B0604030504040204" pitchFamily="50" charset="-128"/>
              <a:ea typeface="Meiryo UI" panose="020B0604030504040204" pitchFamily="50" charset="-128"/>
              <a:cs typeface="+mn-cs"/>
            </a:rPr>
            <a:t>くだ</a:t>
          </a:r>
          <a:r>
            <a:rPr kumimoji="1" lang="ja-JP" altLang="ja-JP" sz="1400" b="0">
              <a:solidFill>
                <a:srgbClr val="FF0000"/>
              </a:solidFill>
              <a:latin typeface="Meiryo UI" panose="020B0604030504040204" pitchFamily="50" charset="-128"/>
              <a:ea typeface="Meiryo UI" panose="020B0604030504040204" pitchFamily="50" charset="-128"/>
              <a:cs typeface="+mn-cs"/>
            </a:rPr>
            <a:t>さい</a:t>
          </a:r>
          <a:r>
            <a:rPr kumimoji="1" lang="ja-JP" altLang="en-US" sz="1400" b="0">
              <a:solidFill>
                <a:srgbClr val="FF0000"/>
              </a:solidFill>
              <a:latin typeface="Meiryo UI" panose="020B0604030504040204" pitchFamily="50" charset="-128"/>
              <a:ea typeface="Meiryo UI" panose="020B0604030504040204" pitchFamily="50" charset="-128"/>
              <a:cs typeface="+mn-cs"/>
            </a:rPr>
            <a:t>。</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選択しないと、交付期間等の情報が反映されません。</a:t>
          </a:r>
        </a:p>
      </xdr:txBody>
    </xdr:sp>
    <xdr:clientData fPrintsWithSheet="0"/>
  </xdr:twoCellAnchor>
  <xdr:twoCellAnchor>
    <xdr:from>
      <xdr:col>17</xdr:col>
      <xdr:colOff>340178</xdr:colOff>
      <xdr:row>24</xdr:row>
      <xdr:rowOff>40821</xdr:rowOff>
    </xdr:from>
    <xdr:to>
      <xdr:col>21</xdr:col>
      <xdr:colOff>701678</xdr:colOff>
      <xdr:row>25</xdr:row>
      <xdr:rowOff>149679</xdr:rowOff>
    </xdr:to>
    <xdr:sp macro="" textlink="">
      <xdr:nvSpPr>
        <xdr:cNvPr id="3" name="線吹き出し 2 (枠付き) 12">
          <a:extLst>
            <a:ext uri="{FF2B5EF4-FFF2-40B4-BE49-F238E27FC236}">
              <a16:creationId xmlns:a16="http://schemas.microsoft.com/office/drawing/2014/main" id="{00000000-0008-0000-0000-000003000000}"/>
            </a:ext>
          </a:extLst>
        </xdr:cNvPr>
        <xdr:cNvSpPr/>
      </xdr:nvSpPr>
      <xdr:spPr>
        <a:xfrm>
          <a:off x="7936366" y="8125165"/>
          <a:ext cx="3600000" cy="680358"/>
        </a:xfrm>
        <a:prstGeom prst="borderCallout2">
          <a:avLst>
            <a:gd name="adj1" fmla="val 66258"/>
            <a:gd name="adj2" fmla="val -643"/>
            <a:gd name="adj3" fmla="val 95119"/>
            <a:gd name="adj4" fmla="val -85131"/>
            <a:gd name="adj5" fmla="val 58369"/>
            <a:gd name="adj6" fmla="val -125781"/>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gn="l"/>
          <a:r>
            <a:rPr kumimoji="1" lang="ja-JP" altLang="en-US" sz="1400" b="0">
              <a:solidFill>
                <a:srgbClr val="FF0000"/>
              </a:solidFill>
              <a:latin typeface="Meiryo UI" panose="020B0604030504040204" pitchFamily="50" charset="-128"/>
              <a:ea typeface="Meiryo UI" panose="020B0604030504040204" pitchFamily="50" charset="-128"/>
            </a:rPr>
            <a:t>預金種目を選択　</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普通預金か当座預金かを選択してください。</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4</xdr:col>
      <xdr:colOff>153812</xdr:colOff>
      <xdr:row>0</xdr:row>
      <xdr:rowOff>47443</xdr:rowOff>
    </xdr:from>
    <xdr:to>
      <xdr:col>15</xdr:col>
      <xdr:colOff>269669</xdr:colOff>
      <xdr:row>1</xdr:row>
      <xdr:rowOff>571500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881919" y="47443"/>
          <a:ext cx="5572321" cy="700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黄色のセルは入力必須です。</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色のついていないセルは自動計算が設定されているため、入力できません。</a:t>
          </a:r>
        </a:p>
      </xdr:txBody>
    </xdr:sp>
    <xdr:clientData fPrintsWithSheet="0"/>
  </xdr:twoCellAnchor>
  <xdr:twoCellAnchor>
    <xdr:from>
      <xdr:col>0</xdr:col>
      <xdr:colOff>76039</xdr:colOff>
      <xdr:row>0</xdr:row>
      <xdr:rowOff>130469</xdr:rowOff>
    </xdr:from>
    <xdr:to>
      <xdr:col>4</xdr:col>
      <xdr:colOff>45024</xdr:colOff>
      <xdr:row>1</xdr:row>
      <xdr:rowOff>388203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6039" y="130469"/>
          <a:ext cx="1697092"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xdr:from>
      <xdr:col>17</xdr:col>
      <xdr:colOff>285750</xdr:colOff>
      <xdr:row>8</xdr:row>
      <xdr:rowOff>19483</xdr:rowOff>
    </xdr:from>
    <xdr:to>
      <xdr:col>22</xdr:col>
      <xdr:colOff>340179</xdr:colOff>
      <xdr:row>11</xdr:row>
      <xdr:rowOff>327809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756071" y="2414340"/>
          <a:ext cx="4136572" cy="1165576"/>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xdr:from>
      <xdr:col>17</xdr:col>
      <xdr:colOff>345280</xdr:colOff>
      <xdr:row>26</xdr:row>
      <xdr:rowOff>161586</xdr:rowOff>
    </xdr:from>
    <xdr:to>
      <xdr:col>23</xdr:col>
      <xdr:colOff>699066</xdr:colOff>
      <xdr:row>30</xdr:row>
      <xdr:rowOff>202405</xdr:rowOff>
    </xdr:to>
    <xdr:sp macro="" textlink="">
      <xdr:nvSpPr>
        <xdr:cNvPr id="9" name="線吹き出し 2 (枠付き) 15">
          <a:extLst>
            <a:ext uri="{FF2B5EF4-FFF2-40B4-BE49-F238E27FC236}">
              <a16:creationId xmlns:a16="http://schemas.microsoft.com/office/drawing/2014/main" id="{00000000-0008-0000-0000-000009000000}"/>
            </a:ext>
          </a:extLst>
        </xdr:cNvPr>
        <xdr:cNvSpPr/>
      </xdr:nvSpPr>
      <xdr:spPr bwMode="auto">
        <a:xfrm>
          <a:off x="7941468" y="9067461"/>
          <a:ext cx="5330598" cy="1219538"/>
        </a:xfrm>
        <a:prstGeom prst="borderCallout2">
          <a:avLst>
            <a:gd name="adj1" fmla="val 20133"/>
            <a:gd name="adj2" fmla="val -52"/>
            <a:gd name="adj3" fmla="val 18225"/>
            <a:gd name="adj4" fmla="val -5779"/>
            <a:gd name="adj5" fmla="val 14795"/>
            <a:gd name="adj6" fmla="val -24371"/>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法人の方は法人名義の口座をご記入ください。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endPar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個人の口座名義人を入力する場合、屋号と個人名の間にスペースを入れてください。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屋号の後に役職がある場合は、屋号・役職・個人名の間にもスペースを入れてください。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また個人名は苗字と名前の間にもスペースを入れてください。</a:t>
          </a:r>
          <a:endParaRPr lang="ja-JP" altLang="ja-JP" sz="1200">
            <a:solidFill>
              <a:sysClr val="windowText" lastClr="000000"/>
            </a:solidFill>
            <a:effectLst/>
            <a:latin typeface="Meiryo UI" panose="020B0604030504040204" pitchFamily="50" charset="-128"/>
            <a:ea typeface="Meiryo UI" panose="020B0604030504040204" pitchFamily="50" charset="-128"/>
          </a:endParaRPr>
        </a:p>
      </xdr:txBody>
    </xdr:sp>
    <xdr:clientData fPrintsWithSheet="0"/>
  </xdr:twoCellAnchor>
  <xdr:twoCellAnchor editAs="oneCell">
    <xdr:from>
      <xdr:col>17</xdr:col>
      <xdr:colOff>285750</xdr:colOff>
      <xdr:row>1</xdr:row>
      <xdr:rowOff>267038</xdr:rowOff>
    </xdr:from>
    <xdr:to>
      <xdr:col>23</xdr:col>
      <xdr:colOff>408214</xdr:colOff>
      <xdr:row>4</xdr:row>
      <xdr:rowOff>129268</xdr:rowOff>
    </xdr:to>
    <xdr:sp macro="" textlink="">
      <xdr:nvSpPr>
        <xdr:cNvPr id="10" name="線吹き出し 2 (枠付き) 5">
          <a:extLst>
            <a:ext uri="{FF2B5EF4-FFF2-40B4-BE49-F238E27FC236}">
              <a16:creationId xmlns:a16="http://schemas.microsoft.com/office/drawing/2014/main" id="{00000000-0008-0000-0000-00000A000000}"/>
            </a:ext>
          </a:extLst>
        </xdr:cNvPr>
        <xdr:cNvSpPr/>
      </xdr:nvSpPr>
      <xdr:spPr>
        <a:xfrm>
          <a:off x="7881938" y="445632"/>
          <a:ext cx="5099276" cy="969511"/>
        </a:xfrm>
        <a:prstGeom prst="borderCallout2">
          <a:avLst>
            <a:gd name="adj1" fmla="val 70964"/>
            <a:gd name="adj2" fmla="val -222"/>
            <a:gd name="adj3" fmla="val 88198"/>
            <a:gd name="adj4" fmla="val -5711"/>
            <a:gd name="adj5" fmla="val 83501"/>
            <a:gd name="adj6" fmla="val -23272"/>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法人等雇用就農者が</a:t>
          </a:r>
          <a:r>
            <a:rPr kumimoji="1" lang="ja-JP" altLang="en-US"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「多様な人材」として採択された場合は</a:t>
          </a:r>
          <a:endParaRPr kumimoji="1" lang="en-US" altLang="ja-JP"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チェックを入れてください。</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多様な人材の場合、助成金額が変更になります。</a:t>
          </a:r>
        </a:p>
      </xdr:txBody>
    </xdr:sp>
    <xdr:clientData fPrintsWithSheet="0"/>
  </xdr:twoCellAnchor>
  <xdr:twoCellAnchor editAs="oneCell">
    <xdr:from>
      <xdr:col>17</xdr:col>
      <xdr:colOff>326573</xdr:colOff>
      <xdr:row>14</xdr:row>
      <xdr:rowOff>223316</xdr:rowOff>
    </xdr:from>
    <xdr:to>
      <xdr:col>21</xdr:col>
      <xdr:colOff>688073</xdr:colOff>
      <xdr:row>18</xdr:row>
      <xdr:rowOff>40821</xdr:rowOff>
    </xdr:to>
    <xdr:sp macro="" textlink="">
      <xdr:nvSpPr>
        <xdr:cNvPr id="12" name="線吹き出し 2 (枠付き) 5">
          <a:extLst>
            <a:ext uri="{FF2B5EF4-FFF2-40B4-BE49-F238E27FC236}">
              <a16:creationId xmlns:a16="http://schemas.microsoft.com/office/drawing/2014/main" id="{00000000-0008-0000-0000-00000C000000}"/>
            </a:ext>
          </a:extLst>
        </xdr:cNvPr>
        <xdr:cNvSpPr/>
      </xdr:nvSpPr>
      <xdr:spPr>
        <a:xfrm>
          <a:off x="7922761" y="4700066"/>
          <a:ext cx="3600000" cy="1317693"/>
        </a:xfrm>
        <a:prstGeom prst="borderCallout2">
          <a:avLst>
            <a:gd name="adj1" fmla="val 49911"/>
            <a:gd name="adj2" fmla="val -236"/>
            <a:gd name="adj3" fmla="val 90089"/>
            <a:gd name="adj4" fmla="val -12207"/>
            <a:gd name="adj5" fmla="val 92128"/>
            <a:gd name="adj6" fmla="val -76077"/>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en-US" sz="1400" b="0">
              <a:solidFill>
                <a:srgbClr val="FF0000"/>
              </a:solidFill>
              <a:latin typeface="Meiryo UI" panose="020B0604030504040204" pitchFamily="50" charset="-128"/>
              <a:ea typeface="Meiryo UI" panose="020B0604030504040204" pitchFamily="50" charset="-128"/>
              <a:cs typeface="+mn-cs"/>
            </a:rPr>
            <a:t>申請する月数を選択してください。</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選択しないと、交付金額が反映されません。</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中断期間がある場合は、中断日数を除外して、</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　　</a:t>
          </a:r>
          <a:r>
            <a:rPr kumimoji="1" lang="en-US" altLang="ja-JP" sz="1200">
              <a:solidFill>
                <a:sysClr val="windowText" lastClr="000000"/>
              </a:solidFill>
              <a:latin typeface="Meiryo UI" panose="020B0604030504040204" pitchFamily="50" charset="-128"/>
              <a:ea typeface="Meiryo UI" panose="020B0604030504040204" pitchFamily="50" charset="-128"/>
            </a:rPr>
            <a:t>1</a:t>
          </a:r>
          <a:r>
            <a:rPr kumimoji="1" lang="ja-JP" altLang="en-US" sz="1200">
              <a:solidFill>
                <a:sysClr val="windowText" lastClr="000000"/>
              </a:solidFill>
              <a:latin typeface="Meiryo UI" panose="020B0604030504040204" pitchFamily="50" charset="-128"/>
              <a:ea typeface="Meiryo UI" panose="020B0604030504040204" pitchFamily="50" charset="-128"/>
            </a:rPr>
            <a:t>ヶ月を満たす月数にしてください。</a:t>
          </a:r>
        </a:p>
        <a:p>
          <a:pPr algn="l"/>
          <a:r>
            <a:rPr kumimoji="1" lang="en-US" altLang="ja-JP" sz="1100">
              <a:solidFill>
                <a:sysClr val="windowText" lastClr="000000"/>
              </a:solidFill>
            </a:rPr>
            <a:t>    </a:t>
          </a:r>
          <a:r>
            <a:rPr kumimoji="1" lang="ja-JP" altLang="en-US" sz="1100" baseline="0">
              <a:solidFill>
                <a:sysClr val="windowText" lastClr="000000"/>
              </a:solidFill>
            </a:rPr>
            <a:t> </a:t>
          </a:r>
          <a:endParaRPr kumimoji="1" lang="ja-JP" altLang="en-US" sz="1100">
            <a:solidFill>
              <a:sysClr val="windowText" lastClr="000000"/>
            </a:solidFill>
          </a:endParaRPr>
        </a:p>
      </xdr:txBody>
    </xdr:sp>
    <xdr:clientData fPrintsWithSheet="0"/>
  </xdr:twoCellAnchor>
  <xdr:twoCellAnchor editAs="oneCell">
    <xdr:from>
      <xdr:col>17</xdr:col>
      <xdr:colOff>299355</xdr:colOff>
      <xdr:row>12</xdr:row>
      <xdr:rowOff>238817</xdr:rowOff>
    </xdr:from>
    <xdr:to>
      <xdr:col>21</xdr:col>
      <xdr:colOff>660855</xdr:colOff>
      <xdr:row>13</xdr:row>
      <xdr:rowOff>254025</xdr:rowOff>
    </xdr:to>
    <xdr:sp macro="" textlink="">
      <xdr:nvSpPr>
        <xdr:cNvPr id="13" name="線吹き出し 2 (枠付き) 5">
          <a:extLst>
            <a:ext uri="{FF2B5EF4-FFF2-40B4-BE49-F238E27FC236}">
              <a16:creationId xmlns:a16="http://schemas.microsoft.com/office/drawing/2014/main" id="{00000000-0008-0000-0000-00000D000000}"/>
            </a:ext>
          </a:extLst>
        </xdr:cNvPr>
        <xdr:cNvSpPr/>
      </xdr:nvSpPr>
      <xdr:spPr>
        <a:xfrm>
          <a:off x="7895543" y="3965473"/>
          <a:ext cx="3600000" cy="396208"/>
        </a:xfrm>
        <a:prstGeom prst="borderCallout2">
          <a:avLst>
            <a:gd name="adj1" fmla="val 88413"/>
            <a:gd name="adj2" fmla="val 171"/>
            <a:gd name="adj3" fmla="val 129692"/>
            <a:gd name="adj4" fmla="val -6278"/>
            <a:gd name="adj5" fmla="val 253982"/>
            <a:gd name="adj6" fmla="val -24977"/>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200" b="0">
              <a:solidFill>
                <a:sysClr val="windowText" lastClr="000000"/>
              </a:solidFill>
              <a:latin typeface="Meiryo UI" panose="020B0604030504040204" pitchFamily="50" charset="-128"/>
              <a:ea typeface="Meiryo UI" panose="020B0604030504040204" pitchFamily="50" charset="-128"/>
              <a:cs typeface="+mn-cs"/>
            </a:rPr>
            <a:t>交付期間が異なる場合は、修正してください</a:t>
          </a:r>
          <a:r>
            <a:rPr kumimoji="1" lang="ja-JP" altLang="en-US" sz="1200" b="1">
              <a:solidFill>
                <a:sysClr val="windowText" lastClr="000000"/>
              </a:solidFill>
              <a:latin typeface="Meiryo UI" panose="020B0604030504040204" pitchFamily="50" charset="-128"/>
              <a:ea typeface="Meiryo UI" panose="020B0604030504040204" pitchFamily="50" charset="-128"/>
              <a:cs typeface="+mn-cs"/>
            </a:rPr>
            <a:t>。</a:t>
          </a:r>
          <a:endParaRPr kumimoji="1" lang="en-US" altLang="ja-JP" sz="1200" b="1">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17</xdr:col>
      <xdr:colOff>340178</xdr:colOff>
      <xdr:row>22</xdr:row>
      <xdr:rowOff>68036</xdr:rowOff>
    </xdr:from>
    <xdr:to>
      <xdr:col>22</xdr:col>
      <xdr:colOff>299358</xdr:colOff>
      <xdr:row>23</xdr:row>
      <xdr:rowOff>392906</xdr:rowOff>
    </xdr:to>
    <xdr:sp macro="" textlink="">
      <xdr:nvSpPr>
        <xdr:cNvPr id="14" name="線吹き出し 2 (枠付き) 12">
          <a:extLst>
            <a:ext uri="{FF2B5EF4-FFF2-40B4-BE49-F238E27FC236}">
              <a16:creationId xmlns:a16="http://schemas.microsoft.com/office/drawing/2014/main" id="{00000000-0008-0000-0000-00000E000000}"/>
            </a:ext>
          </a:extLst>
        </xdr:cNvPr>
        <xdr:cNvSpPr/>
      </xdr:nvSpPr>
      <xdr:spPr>
        <a:xfrm>
          <a:off x="7936366" y="7223692"/>
          <a:ext cx="4007305" cy="574902"/>
        </a:xfrm>
        <a:prstGeom prst="borderCallout2">
          <a:avLst>
            <a:gd name="adj1" fmla="val 55544"/>
            <a:gd name="adj2" fmla="val -306"/>
            <a:gd name="adj3" fmla="val 23724"/>
            <a:gd name="adj4" fmla="val -22065"/>
            <a:gd name="adj5" fmla="val 17527"/>
            <a:gd name="adj6" fmla="val -31577"/>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フリガナ</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は、漢字入力から自動で表示されるようになっていますが、</a:t>
          </a: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間違って表示された場合は上から入力して</a:t>
          </a: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くだ</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さい。</a:t>
          </a:r>
          <a:endPar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23</xdr:col>
      <xdr:colOff>0</xdr:colOff>
      <xdr:row>19</xdr:row>
      <xdr:rowOff>0</xdr:rowOff>
    </xdr:from>
    <xdr:to>
      <xdr:col>35</xdr:col>
      <xdr:colOff>407907</xdr:colOff>
      <xdr:row>23</xdr:row>
      <xdr:rowOff>96798</xdr:rowOff>
    </xdr:to>
    <xdr:sp macro="" textlink="">
      <xdr:nvSpPr>
        <xdr:cNvPr id="6" name="テキスト ボックス 5">
          <a:extLst>
            <a:ext uri="{FF2B5EF4-FFF2-40B4-BE49-F238E27FC236}">
              <a16:creationId xmlns:a16="http://schemas.microsoft.com/office/drawing/2014/main" id="{4560413D-0A49-4C16-9054-1518690011DF}"/>
            </a:ext>
          </a:extLst>
        </xdr:cNvPr>
        <xdr:cNvSpPr txBox="1"/>
      </xdr:nvSpPr>
      <xdr:spPr>
        <a:xfrm>
          <a:off x="12600214" y="6245679"/>
          <a:ext cx="5184014" cy="12534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4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Windows 10</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Excel2016</a:t>
          </a:r>
          <a:r>
            <a:rPr kumimoji="1" lang="ja-JP" altLang="en-US"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endParaRPr lang="ja-JP" altLang="ja-JP" sz="1400" u="none">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27213</xdr:colOff>
      <xdr:row>36</xdr:row>
      <xdr:rowOff>209033</xdr:rowOff>
    </xdr:from>
    <xdr:to>
      <xdr:col>33</xdr:col>
      <xdr:colOff>272142</xdr:colOff>
      <xdr:row>50</xdr:row>
      <xdr:rowOff>353786</xdr:rowOff>
    </xdr:to>
    <xdr:sp macro="" textlink="">
      <xdr:nvSpPr>
        <xdr:cNvPr id="7" name="左大かっこ 6">
          <a:extLst>
            <a:ext uri="{FF2B5EF4-FFF2-40B4-BE49-F238E27FC236}">
              <a16:creationId xmlns:a16="http://schemas.microsoft.com/office/drawing/2014/main" id="{367D775A-5C83-489E-982A-1BB947AB241E}"/>
            </a:ext>
          </a:extLst>
        </xdr:cNvPr>
        <xdr:cNvSpPr/>
      </xdr:nvSpPr>
      <xdr:spPr>
        <a:xfrm flipH="1">
          <a:off x="11770177" y="13271890"/>
          <a:ext cx="244929" cy="3478503"/>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33</xdr:col>
      <xdr:colOff>27215</xdr:colOff>
      <xdr:row>52</xdr:row>
      <xdr:rowOff>122463</xdr:rowOff>
    </xdr:from>
    <xdr:to>
      <xdr:col>33</xdr:col>
      <xdr:colOff>258537</xdr:colOff>
      <xdr:row>56</xdr:row>
      <xdr:rowOff>367393</xdr:rowOff>
    </xdr:to>
    <xdr:sp macro="" textlink="">
      <xdr:nvSpPr>
        <xdr:cNvPr id="9" name="左大かっこ 8">
          <a:extLst>
            <a:ext uri="{FF2B5EF4-FFF2-40B4-BE49-F238E27FC236}">
              <a16:creationId xmlns:a16="http://schemas.microsoft.com/office/drawing/2014/main" id="{37A12247-7C7D-4E9C-81FB-E9BC6F35F03E}"/>
            </a:ext>
          </a:extLst>
        </xdr:cNvPr>
        <xdr:cNvSpPr/>
      </xdr:nvSpPr>
      <xdr:spPr>
        <a:xfrm flipH="1">
          <a:off x="11770179" y="16981713"/>
          <a:ext cx="231322" cy="1006930"/>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34</xdr:col>
      <xdr:colOff>167369</xdr:colOff>
      <xdr:row>41</xdr:row>
      <xdr:rowOff>13607</xdr:rowOff>
    </xdr:from>
    <xdr:ext cx="6041571" cy="952501"/>
    <xdr:sp macro="" textlink="">
      <xdr:nvSpPr>
        <xdr:cNvPr id="15" name="線吹き出し 2 (枠付き) 5">
          <a:extLst>
            <a:ext uri="{FF2B5EF4-FFF2-40B4-BE49-F238E27FC236}">
              <a16:creationId xmlns:a16="http://schemas.microsoft.com/office/drawing/2014/main" id="{BBBF3678-42C1-4B1E-827F-3268AA99D88A}"/>
            </a:ext>
          </a:extLst>
        </xdr:cNvPr>
        <xdr:cNvSpPr/>
      </xdr:nvSpPr>
      <xdr:spPr>
        <a:xfrm>
          <a:off x="12277726" y="14076589"/>
          <a:ext cx="6041571" cy="952501"/>
        </a:xfrm>
        <a:prstGeom prst="borderCallout2">
          <a:avLst>
            <a:gd name="adj1" fmla="val 50380"/>
            <a:gd name="adj2" fmla="val 8"/>
            <a:gd name="adj3" fmla="val 50610"/>
            <a:gd name="adj4" fmla="val -1718"/>
            <a:gd name="adj5" fmla="val 49778"/>
            <a:gd name="adj6" fmla="val -4352"/>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手順⑥：経営体が必ずチェックしてください。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oneCellAnchor>
    <xdr:from>
      <xdr:col>34</xdr:col>
      <xdr:colOff>151797</xdr:colOff>
      <xdr:row>52</xdr:row>
      <xdr:rowOff>13609</xdr:rowOff>
    </xdr:from>
    <xdr:ext cx="6000749" cy="1006928"/>
    <xdr:sp macro="" textlink="">
      <xdr:nvSpPr>
        <xdr:cNvPr id="20" name="線吹き出し 2 (枠付き) 5">
          <a:extLst>
            <a:ext uri="{FF2B5EF4-FFF2-40B4-BE49-F238E27FC236}">
              <a16:creationId xmlns:a16="http://schemas.microsoft.com/office/drawing/2014/main" id="{67F15510-787B-45A2-905A-E2969A2D3FBE}"/>
            </a:ext>
          </a:extLst>
        </xdr:cNvPr>
        <xdr:cNvSpPr/>
      </xdr:nvSpPr>
      <xdr:spPr>
        <a:xfrm>
          <a:off x="12262154" y="16872859"/>
          <a:ext cx="6000749" cy="1006928"/>
        </a:xfrm>
        <a:prstGeom prst="borderCallout2">
          <a:avLst>
            <a:gd name="adj1" fmla="val 56614"/>
            <a:gd name="adj2" fmla="val -67"/>
            <a:gd name="adj3" fmla="val 57154"/>
            <a:gd name="adj4" fmla="val -2227"/>
            <a:gd name="adj5" fmla="val 57392"/>
            <a:gd name="adj6" fmla="val -457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手順⑦：法人等雇用就農者が必ずチェックしてください。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twoCellAnchor>
    <xdr:from>
      <xdr:col>2</xdr:col>
      <xdr:colOff>47624</xdr:colOff>
      <xdr:row>42</xdr:row>
      <xdr:rowOff>47622</xdr:rowOff>
    </xdr:from>
    <xdr:to>
      <xdr:col>30</xdr:col>
      <xdr:colOff>54428</xdr:colOff>
      <xdr:row>44</xdr:row>
      <xdr:rowOff>27215</xdr:rowOff>
    </xdr:to>
    <xdr:sp macro="" textlink="">
      <xdr:nvSpPr>
        <xdr:cNvPr id="21" name="大かっこ 20">
          <a:extLst>
            <a:ext uri="{FF2B5EF4-FFF2-40B4-BE49-F238E27FC236}">
              <a16:creationId xmlns:a16="http://schemas.microsoft.com/office/drawing/2014/main" id="{C632714D-FEBE-43CB-B2BC-690AC73A39DF}"/>
            </a:ext>
          </a:extLst>
        </xdr:cNvPr>
        <xdr:cNvSpPr/>
      </xdr:nvSpPr>
      <xdr:spPr>
        <a:xfrm>
          <a:off x="755195" y="15763872"/>
          <a:ext cx="9980840" cy="9865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181222</xdr:colOff>
      <xdr:row>19</xdr:row>
      <xdr:rowOff>106603</xdr:rowOff>
    </xdr:from>
    <xdr:to>
      <xdr:col>53</xdr:col>
      <xdr:colOff>42429</xdr:colOff>
      <xdr:row>23</xdr:row>
      <xdr:rowOff>44532</xdr:rowOff>
    </xdr:to>
    <xdr:sp macro="" textlink="">
      <xdr:nvSpPr>
        <xdr:cNvPr id="22" name="線吹き出し 2 (枠付き) 5">
          <a:extLst>
            <a:ext uri="{FF2B5EF4-FFF2-40B4-BE49-F238E27FC236}">
              <a16:creationId xmlns:a16="http://schemas.microsoft.com/office/drawing/2014/main" id="{864E3681-BDA4-4318-B66B-9FB559BACE07}"/>
            </a:ext>
          </a:extLst>
        </xdr:cNvPr>
        <xdr:cNvSpPr/>
      </xdr:nvSpPr>
      <xdr:spPr>
        <a:xfrm>
          <a:off x="12291579" y="5753567"/>
          <a:ext cx="6583136" cy="1325858"/>
        </a:xfrm>
        <a:prstGeom prst="borderCallout2">
          <a:avLst>
            <a:gd name="adj1" fmla="val 49329"/>
            <a:gd name="adj2" fmla="val 3"/>
            <a:gd name="adj3" fmla="val 45873"/>
            <a:gd name="adj4" fmla="val -15992"/>
            <a:gd name="adj5" fmla="val -19813"/>
            <a:gd name="adj6" fmla="val -33531"/>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原則、年間平均</a:t>
          </a:r>
          <a:r>
            <a:rPr kumimoji="1" lang="en-US" altLang="ja-JP" sz="1600" b="1">
              <a:solidFill>
                <a:srgbClr val="FF0000"/>
              </a:solidFill>
              <a:latin typeface="Meiryo UI" panose="020B0604030504040204" pitchFamily="50" charset="-128"/>
              <a:ea typeface="Meiryo UI" panose="020B0604030504040204" pitchFamily="50" charset="-128"/>
              <a:cs typeface="+mn-cs"/>
            </a:rPr>
            <a:t>35</a:t>
          </a:r>
          <a:r>
            <a:rPr kumimoji="1" lang="ja-JP" altLang="en-US" sz="1600" b="1">
              <a:solidFill>
                <a:srgbClr val="FF0000"/>
              </a:solidFill>
              <a:latin typeface="Meiryo UI" panose="020B0604030504040204" pitchFamily="50" charset="-128"/>
              <a:ea typeface="Meiryo UI" panose="020B0604030504040204" pitchFamily="50" charset="-128"/>
              <a:cs typeface="+mn-cs"/>
            </a:rPr>
            <a:t>時間</a:t>
          </a: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週以上で助成となります。</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Meiryo UI" panose="020B0604030504040204" pitchFamily="50" charset="-128"/>
              <a:ea typeface="Meiryo UI" panose="020B0604030504040204" pitchFamily="50" charset="-128"/>
              <a:cs typeface="+mn-cs"/>
            </a:rPr>
            <a:t>　 計算式：（各月実労働時間の合計）</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申請月数</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４</a:t>
          </a:r>
          <a:endParaRPr kumimoji="1" lang="en-US" altLang="ja-JP" sz="14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助成金支払後に年間平均週</a:t>
          </a:r>
          <a:r>
            <a:rPr kumimoji="1" lang="en-US" altLang="ja-JP" sz="1400" b="0">
              <a:solidFill>
                <a:sysClr val="windowText" lastClr="000000"/>
              </a:solidFill>
              <a:latin typeface="Meiryo UI" panose="020B0604030504040204" pitchFamily="50" charset="-128"/>
              <a:ea typeface="Meiryo UI" panose="020B0604030504040204" pitchFamily="50" charset="-128"/>
              <a:cs typeface="+mn-cs"/>
            </a:rPr>
            <a:t>35</a:t>
          </a: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時間以上の勤務が確認出来なければ、採択取消、助成金返還となる場合があります。</a:t>
          </a:r>
          <a:endParaRPr kumimoji="1" lang="en-US" altLang="ja-JP" sz="1400" b="0">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191736</xdr:colOff>
      <xdr:row>14</xdr:row>
      <xdr:rowOff>273380</xdr:rowOff>
    </xdr:from>
    <xdr:to>
      <xdr:col>53</xdr:col>
      <xdr:colOff>28451</xdr:colOff>
      <xdr:row>18</xdr:row>
      <xdr:rowOff>87828</xdr:rowOff>
    </xdr:to>
    <xdr:sp macro="" textlink="">
      <xdr:nvSpPr>
        <xdr:cNvPr id="3" name="線吹き出し 2 (枠付き) 5">
          <a:extLst>
            <a:ext uri="{FF2B5EF4-FFF2-40B4-BE49-F238E27FC236}">
              <a16:creationId xmlns:a16="http://schemas.microsoft.com/office/drawing/2014/main" id="{9310357D-262C-44D7-B481-8FD583B9D3E6}"/>
            </a:ext>
          </a:extLst>
        </xdr:cNvPr>
        <xdr:cNvSpPr/>
      </xdr:nvSpPr>
      <xdr:spPr>
        <a:xfrm>
          <a:off x="12302093" y="4409951"/>
          <a:ext cx="6558644" cy="1175162"/>
        </a:xfrm>
        <a:prstGeom prst="borderCallout2">
          <a:avLst>
            <a:gd name="adj1" fmla="val 23975"/>
            <a:gd name="adj2" fmla="val 6"/>
            <a:gd name="adj3" fmla="val 17124"/>
            <a:gd name="adj4" fmla="val -2899"/>
            <a:gd name="adj5" fmla="val -92814"/>
            <a:gd name="adj6" fmla="val -37170"/>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eaLnBrk="1" fontAlgn="auto" latinLnBrk="0" hangingPunct="1"/>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手順②：「各月に支払った賃金の算定期間」に対応する、実労働時間（時間外含む総労働時間</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）を賃金台帳または出勤簿から転記してください。</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　</a:t>
          </a:r>
          <a:endPar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時間</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30</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分の場合「</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176.5</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」とご記入ください。</a:t>
          </a:r>
        </a:p>
        <a:p>
          <a:pPr eaLnBrk="1" fontAlgn="auto" latinLnBrk="0" hangingPunct="1"/>
          <a:endParaRPr lang="ja-JP" altLang="ja-JP" sz="1400">
            <a:solidFill>
              <a:sysClr val="windowText" lastClr="000000"/>
            </a:solidFill>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oneCellAnchor>
    <xdr:from>
      <xdr:col>34</xdr:col>
      <xdr:colOff>185758</xdr:colOff>
      <xdr:row>24</xdr:row>
      <xdr:rowOff>28327</xdr:rowOff>
    </xdr:from>
    <xdr:ext cx="5581196" cy="462642"/>
    <xdr:sp macro="" textlink="">
      <xdr:nvSpPr>
        <xdr:cNvPr id="5" name="線吹き出し 2 (枠付き) 5">
          <a:extLst>
            <a:ext uri="{FF2B5EF4-FFF2-40B4-BE49-F238E27FC236}">
              <a16:creationId xmlns:a16="http://schemas.microsoft.com/office/drawing/2014/main" id="{ED989E55-096D-4E6E-A58D-DCA3B66BB3BE}"/>
            </a:ext>
          </a:extLst>
        </xdr:cNvPr>
        <xdr:cNvSpPr/>
      </xdr:nvSpPr>
      <xdr:spPr>
        <a:xfrm>
          <a:off x="12296115" y="7267327"/>
          <a:ext cx="5581196" cy="462642"/>
        </a:xfrm>
        <a:prstGeom prst="borderCallout2">
          <a:avLst>
            <a:gd name="adj1" fmla="val 48065"/>
            <a:gd name="adj2" fmla="val -148"/>
            <a:gd name="adj3" fmla="val -32010"/>
            <a:gd name="adj4" fmla="val -44894"/>
            <a:gd name="adj5" fmla="val 9060"/>
            <a:gd name="adj6" fmla="val -180984"/>
          </a:avLst>
        </a:prstGeom>
        <a:solidFill>
          <a:schemeClr val="bg1"/>
        </a:solidFill>
        <a:ln w="25400" cap="flat" cmpd="sng" algn="ctr">
          <a:solidFill>
            <a:srgbClr val="FF0000"/>
          </a:solidFill>
          <a:prstDash val="solid"/>
        </a:ln>
        <a:effectLst/>
      </xdr:spPr>
      <xdr:txBody>
        <a:bodyPr vert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手順③：月初～月末に実施した研修時間をご記入ください。</a:t>
          </a:r>
        </a:p>
      </xdr:txBody>
    </xdr:sp>
    <xdr:clientData fPrintsWithSheet="0"/>
  </xdr:oneCellAnchor>
  <xdr:twoCellAnchor editAs="oneCell">
    <xdr:from>
      <xdr:col>34</xdr:col>
      <xdr:colOff>181222</xdr:colOff>
      <xdr:row>28</xdr:row>
      <xdr:rowOff>397083</xdr:rowOff>
    </xdr:from>
    <xdr:to>
      <xdr:col>53</xdr:col>
      <xdr:colOff>38348</xdr:colOff>
      <xdr:row>31</xdr:row>
      <xdr:rowOff>299358</xdr:rowOff>
    </xdr:to>
    <xdr:sp macro="" textlink="">
      <xdr:nvSpPr>
        <xdr:cNvPr id="6" name="線吹き出し 2 (枠付き) 5">
          <a:extLst>
            <a:ext uri="{FF2B5EF4-FFF2-40B4-BE49-F238E27FC236}">
              <a16:creationId xmlns:a16="http://schemas.microsoft.com/office/drawing/2014/main" id="{60AB8F71-2935-4275-B0A9-54442E6E1E20}"/>
            </a:ext>
          </a:extLst>
        </xdr:cNvPr>
        <xdr:cNvSpPr/>
      </xdr:nvSpPr>
      <xdr:spPr>
        <a:xfrm>
          <a:off x="12291579" y="9486654"/>
          <a:ext cx="6579055" cy="1045275"/>
        </a:xfrm>
        <a:prstGeom prst="borderCallout2">
          <a:avLst>
            <a:gd name="adj1" fmla="val 52725"/>
            <a:gd name="adj2" fmla="val -311"/>
            <a:gd name="adj3" fmla="val 58907"/>
            <a:gd name="adj4" fmla="val -13890"/>
            <a:gd name="adj5" fmla="val 83285"/>
            <a:gd name="adj6" fmla="val -150839"/>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年間</a:t>
          </a:r>
          <a:r>
            <a:rPr kumimoji="1" lang="en-US" altLang="ja-JP" sz="1600" b="1">
              <a:solidFill>
                <a:srgbClr val="FF0000"/>
              </a:solidFill>
              <a:latin typeface="Meiryo UI" panose="020B0604030504040204" pitchFamily="50" charset="-128"/>
              <a:ea typeface="Meiryo UI" panose="020B0604030504040204" pitchFamily="50" charset="-128"/>
              <a:cs typeface="+mn-cs"/>
            </a:rPr>
            <a:t>300</a:t>
          </a:r>
          <a:r>
            <a:rPr kumimoji="1" lang="ja-JP" altLang="en-US" sz="1600" b="1">
              <a:solidFill>
                <a:srgbClr val="FF0000"/>
              </a:solidFill>
              <a:latin typeface="Meiryo UI" panose="020B0604030504040204" pitchFamily="50" charset="-128"/>
              <a:ea typeface="Meiryo UI" panose="020B0604030504040204" pitchFamily="50" charset="-128"/>
              <a:cs typeface="+mn-cs"/>
            </a:rPr>
            <a:t>時間以上の研修をしてください。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u="none">
              <a:solidFill>
                <a:sysClr val="windowText" lastClr="000000"/>
              </a:solidFill>
              <a:latin typeface="Meiryo UI" panose="020B0604030504040204" pitchFamily="50" charset="-128"/>
              <a:ea typeface="Meiryo UI" panose="020B0604030504040204" pitchFamily="50" charset="-128"/>
              <a:cs typeface="+mn-cs"/>
            </a:rPr>
            <a:t>   300</a:t>
          </a: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時間に満たない場合は助成できません。</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　 計算式：各月研修時間の合計</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33</xdr:col>
      <xdr:colOff>22679</xdr:colOff>
      <xdr:row>33</xdr:row>
      <xdr:rowOff>0</xdr:rowOff>
    </xdr:from>
    <xdr:to>
      <xdr:col>33</xdr:col>
      <xdr:colOff>267607</xdr:colOff>
      <xdr:row>35</xdr:row>
      <xdr:rowOff>748392</xdr:rowOff>
    </xdr:to>
    <xdr:sp macro="" textlink="">
      <xdr:nvSpPr>
        <xdr:cNvPr id="13" name="左大かっこ 12">
          <a:extLst>
            <a:ext uri="{FF2B5EF4-FFF2-40B4-BE49-F238E27FC236}">
              <a16:creationId xmlns:a16="http://schemas.microsoft.com/office/drawing/2014/main" id="{373DB4B5-86A9-4201-8DD3-CB58556F3D96}"/>
            </a:ext>
          </a:extLst>
        </xdr:cNvPr>
        <xdr:cNvSpPr/>
      </xdr:nvSpPr>
      <xdr:spPr>
        <a:xfrm flipH="1">
          <a:off x="11765643" y="11225893"/>
          <a:ext cx="244928" cy="1796142"/>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editAs="oneCell">
    <xdr:from>
      <xdr:col>34</xdr:col>
      <xdr:colOff>196744</xdr:colOff>
      <xdr:row>0</xdr:row>
      <xdr:rowOff>54428</xdr:rowOff>
    </xdr:from>
    <xdr:to>
      <xdr:col>53</xdr:col>
      <xdr:colOff>68035</xdr:colOff>
      <xdr:row>14</xdr:row>
      <xdr:rowOff>176894</xdr:rowOff>
    </xdr:to>
    <xdr:sp macro="" textlink="">
      <xdr:nvSpPr>
        <xdr:cNvPr id="11" name="線吹き出し 2 (枠付き) 5">
          <a:extLst>
            <a:ext uri="{FF2B5EF4-FFF2-40B4-BE49-F238E27FC236}">
              <a16:creationId xmlns:a16="http://schemas.microsoft.com/office/drawing/2014/main" id="{9BD4FF9E-7844-43AE-A571-DA07D09C546B}"/>
            </a:ext>
          </a:extLst>
        </xdr:cNvPr>
        <xdr:cNvSpPr/>
      </xdr:nvSpPr>
      <xdr:spPr>
        <a:xfrm>
          <a:off x="12307101" y="54428"/>
          <a:ext cx="6593220" cy="4231823"/>
        </a:xfrm>
        <a:prstGeom prst="borderCallout2">
          <a:avLst>
            <a:gd name="adj1" fmla="val 26649"/>
            <a:gd name="adj2" fmla="val -195"/>
            <a:gd name="adj3" fmla="val 30866"/>
            <a:gd name="adj4" fmla="val -25662"/>
            <a:gd name="adj5" fmla="val 44995"/>
            <a:gd name="adj6" fmla="val -146530"/>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手順①：賃金締日・支払日を雇用契約のとおりに選択し、各月に支払った賃金の算定期間を確認してください。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選択すると、「各月に支払った賃金の算定期間」が自動表示されます。表示された日付でお間違いないかご確認をお願いします。もし「各月に支払った賃金の算定期間」が間違っている場合は、正しい日付に手動で修正してください。</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各月に支払った賃金の算定期間・各月実労働時間の入力ルール</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各月実労働時間：「各月に支払った賃金の算定期間」に対応する、実労働時間数を入力する欄</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例１）毎月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日締・当月末払い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月に支払った賃金の算定期間：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月実労働時間：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の実労働時間数を入力</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例２）毎月末日締・翌月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月に支払った賃金の算定期間：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月実労働時間：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の実労働時間数を入力</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33</xdr:col>
      <xdr:colOff>54421</xdr:colOff>
      <xdr:row>59</xdr:row>
      <xdr:rowOff>27214</xdr:rowOff>
    </xdr:from>
    <xdr:to>
      <xdr:col>33</xdr:col>
      <xdr:colOff>317493</xdr:colOff>
      <xdr:row>61</xdr:row>
      <xdr:rowOff>0</xdr:rowOff>
    </xdr:to>
    <xdr:sp macro="" textlink="">
      <xdr:nvSpPr>
        <xdr:cNvPr id="29" name="左大かっこ 28">
          <a:extLst>
            <a:ext uri="{FF2B5EF4-FFF2-40B4-BE49-F238E27FC236}">
              <a16:creationId xmlns:a16="http://schemas.microsoft.com/office/drawing/2014/main" id="{71A42CAB-F905-4691-97D7-26616E0CE857}"/>
            </a:ext>
          </a:extLst>
        </xdr:cNvPr>
        <xdr:cNvSpPr/>
      </xdr:nvSpPr>
      <xdr:spPr>
        <a:xfrm flipH="1">
          <a:off x="11797385" y="18342428"/>
          <a:ext cx="263072" cy="707572"/>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34</xdr:col>
      <xdr:colOff>165839</xdr:colOff>
      <xdr:row>58</xdr:row>
      <xdr:rowOff>231179</xdr:rowOff>
    </xdr:from>
    <xdr:ext cx="6000749" cy="773057"/>
    <xdr:sp macro="" textlink="">
      <xdr:nvSpPr>
        <xdr:cNvPr id="30" name="線吹き出し 2 (枠付き) 5">
          <a:extLst>
            <a:ext uri="{FF2B5EF4-FFF2-40B4-BE49-F238E27FC236}">
              <a16:creationId xmlns:a16="http://schemas.microsoft.com/office/drawing/2014/main" id="{664F9B71-7187-46A4-A9F4-E173FBFB7B80}"/>
            </a:ext>
          </a:extLst>
        </xdr:cNvPr>
        <xdr:cNvSpPr/>
      </xdr:nvSpPr>
      <xdr:spPr>
        <a:xfrm>
          <a:off x="12276196" y="18383108"/>
          <a:ext cx="6000749" cy="773057"/>
        </a:xfrm>
        <a:prstGeom prst="borderCallout2">
          <a:avLst>
            <a:gd name="adj1" fmla="val 56614"/>
            <a:gd name="adj2" fmla="val -67"/>
            <a:gd name="adj3" fmla="val 55803"/>
            <a:gd name="adj4" fmla="val -866"/>
            <a:gd name="adj5" fmla="val 56416"/>
            <a:gd name="adj6" fmla="val -3340"/>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手順⑧：賃金台帳と出勤簿の提出期間を確認し、添付してください。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twoCellAnchor editAs="oneCell">
    <xdr:from>
      <xdr:col>34</xdr:col>
      <xdr:colOff>195037</xdr:colOff>
      <xdr:row>25</xdr:row>
      <xdr:rowOff>299360</xdr:rowOff>
    </xdr:from>
    <xdr:to>
      <xdr:col>53</xdr:col>
      <xdr:colOff>31751</xdr:colOff>
      <xdr:row>28</xdr:row>
      <xdr:rowOff>124735</xdr:rowOff>
    </xdr:to>
    <xdr:sp macro="" textlink="">
      <xdr:nvSpPr>
        <xdr:cNvPr id="4" name="線吹き出し 2 (枠付き) 5">
          <a:extLst>
            <a:ext uri="{FF2B5EF4-FFF2-40B4-BE49-F238E27FC236}">
              <a16:creationId xmlns:a16="http://schemas.microsoft.com/office/drawing/2014/main" id="{A4D51332-9CC2-4E2F-9555-80F1A6A1362E}"/>
            </a:ext>
          </a:extLst>
        </xdr:cNvPr>
        <xdr:cNvSpPr/>
      </xdr:nvSpPr>
      <xdr:spPr>
        <a:xfrm>
          <a:off x="12305394" y="8001003"/>
          <a:ext cx="6558643" cy="1213303"/>
        </a:xfrm>
        <a:prstGeom prst="borderCallout2">
          <a:avLst>
            <a:gd name="adj1" fmla="val 40889"/>
            <a:gd name="adj2" fmla="val -198"/>
            <a:gd name="adj3" fmla="val 32792"/>
            <a:gd name="adj4" fmla="val -9197"/>
            <a:gd name="adj5" fmla="val 16005"/>
            <a:gd name="adj6" fmla="val -2698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手順④：各月の研修内容（研修指導者が法人等雇用就農者の仕事の中で農業技術を教えた内容）をおおよそ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30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文字以内で詳しく記入してください。</a:t>
          </a:r>
          <a:endParaRPr kumimoji="1" lang="en-US" altLang="ja-JP" sz="1600" b="1" u="none">
            <a:solidFill>
              <a:srgbClr val="FF0000"/>
            </a:solidFill>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作物の栽培管理技術または家畜の飼養技術に係る研修が必須となります。</a:t>
          </a:r>
          <a:endParaRPr kumimoji="0" lang="ja-JP" altLang="ja-JP" sz="2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600" b="1" u="none">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168730</xdr:colOff>
      <xdr:row>33</xdr:row>
      <xdr:rowOff>496666</xdr:rowOff>
    </xdr:from>
    <xdr:to>
      <xdr:col>53</xdr:col>
      <xdr:colOff>19050</xdr:colOff>
      <xdr:row>35</xdr:row>
      <xdr:rowOff>696238</xdr:rowOff>
    </xdr:to>
    <xdr:sp macro="" textlink="">
      <xdr:nvSpPr>
        <xdr:cNvPr id="10" name="線吹き出し 2 (枠付き) 5">
          <a:extLst>
            <a:ext uri="{FF2B5EF4-FFF2-40B4-BE49-F238E27FC236}">
              <a16:creationId xmlns:a16="http://schemas.microsoft.com/office/drawing/2014/main" id="{1E10F456-142D-442A-8AF7-875F21078A3B}"/>
            </a:ext>
          </a:extLst>
        </xdr:cNvPr>
        <xdr:cNvSpPr/>
      </xdr:nvSpPr>
      <xdr:spPr>
        <a:xfrm>
          <a:off x="12138480" y="11672666"/>
          <a:ext cx="6594927" cy="1247322"/>
        </a:xfrm>
        <a:prstGeom prst="borderCallout2">
          <a:avLst>
            <a:gd name="adj1" fmla="val 35807"/>
            <a:gd name="adj2" fmla="val 50"/>
            <a:gd name="adj3" fmla="val 36295"/>
            <a:gd name="adj4" fmla="val -3978"/>
            <a:gd name="adj5" fmla="val 34393"/>
            <a:gd name="adj6" fmla="val -3711"/>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手順⑤：法人等雇用就農者、研修指導者の所感（上記の「研修内容」を通じて習得出来たことや課題、気づき等）をおおよそ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140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文字以内でそれぞれ詳しく記入してください。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B0FF-3929-4AA5-9F3D-B888A15B2248}">
  <sheetPr>
    <tabColor rgb="FFE1E1FF"/>
    <pageSetUpPr fitToPage="1"/>
  </sheetPr>
  <dimension ref="A1:AT57"/>
  <sheetViews>
    <sheetView showGridLines="0" tabSelected="1" view="pageBreakPreview" zoomScale="70" zoomScaleNormal="70" zoomScaleSheetLayoutView="70" workbookViewId="0">
      <selection activeCell="J5" sqref="J5"/>
    </sheetView>
  </sheetViews>
  <sheetFormatPr baseColWidth="10" defaultColWidth="17.1640625" defaultRowHeight="14"/>
  <cols>
    <col min="1" max="1" width="3.6640625" customWidth="1"/>
    <col min="2" max="2" width="4.5" style="79" customWidth="1"/>
    <col min="3" max="3" width="7.33203125" customWidth="1"/>
    <col min="4" max="4" width="7.1640625" customWidth="1"/>
    <col min="5" max="5" width="15.5" customWidth="1"/>
    <col min="6" max="6" width="4.1640625" customWidth="1"/>
    <col min="7" max="7" width="6.1640625" customWidth="1"/>
    <col min="8" max="8" width="11.6640625" customWidth="1"/>
    <col min="9" max="9" width="7.83203125" customWidth="1"/>
    <col min="10" max="10" width="7.33203125" customWidth="1"/>
    <col min="11" max="12" width="3.6640625" customWidth="1"/>
    <col min="13" max="13" width="5.1640625" customWidth="1"/>
    <col min="14" max="14" width="3.6640625" customWidth="1"/>
    <col min="15" max="15" width="4.1640625" customWidth="1"/>
    <col min="16" max="16" width="3.6640625" customWidth="1"/>
    <col min="17" max="17" width="15.83203125" hidden="1" customWidth="1"/>
    <col min="18" max="22" width="10.6640625" customWidth="1"/>
    <col min="23" max="23" width="12.1640625" customWidth="1"/>
    <col min="24" max="24" width="20.83203125" customWidth="1"/>
    <col min="25" max="25" width="7.5" bestFit="1" customWidth="1"/>
    <col min="28" max="30" width="17.1640625" hidden="1" customWidth="1"/>
    <col min="31" max="32" width="7.33203125" hidden="1" customWidth="1"/>
    <col min="33" max="33" width="11.6640625" hidden="1" customWidth="1"/>
    <col min="34" max="34" width="12.1640625" hidden="1" customWidth="1"/>
    <col min="35" max="35" width="7.33203125" hidden="1" customWidth="1"/>
    <col min="36" max="40" width="17.1640625" customWidth="1"/>
  </cols>
  <sheetData>
    <row r="1" spans="1:46" ht="14.25" customHeight="1" thickTop="1" thickBot="1">
      <c r="B1" s="286"/>
      <c r="C1" s="286"/>
      <c r="D1" s="286"/>
      <c r="E1" s="23"/>
      <c r="S1" s="24"/>
      <c r="AB1" s="178" t="s">
        <v>60</v>
      </c>
      <c r="AC1" s="179"/>
      <c r="AD1" s="179"/>
      <c r="AE1" s="179"/>
      <c r="AF1" s="179"/>
      <c r="AG1" s="179"/>
      <c r="AH1" s="180"/>
      <c r="AI1" s="181"/>
      <c r="AT1" s="24"/>
    </row>
    <row r="2" spans="1:46" ht="47.25" customHeight="1" thickTop="1" thickBot="1">
      <c r="B2" s="99"/>
      <c r="C2" s="99"/>
      <c r="D2" s="99"/>
      <c r="E2" s="25"/>
      <c r="S2" s="24"/>
      <c r="AF2" s="287" t="s">
        <v>72</v>
      </c>
      <c r="AG2" s="288"/>
      <c r="AH2" s="289"/>
      <c r="AI2" s="182" t="s">
        <v>71</v>
      </c>
      <c r="AT2" s="24"/>
    </row>
    <row r="3" spans="1:46" ht="8.25" customHeight="1" thickTop="1">
      <c r="B3" s="99"/>
      <c r="C3" s="99"/>
      <c r="D3" s="99"/>
      <c r="E3" s="25"/>
      <c r="S3" s="24"/>
      <c r="AF3" s="274"/>
      <c r="AG3" s="275"/>
      <c r="AH3" s="275"/>
      <c r="AI3" s="276"/>
      <c r="AT3" s="24"/>
    </row>
    <row r="4" spans="1:46" ht="31.5" customHeight="1">
      <c r="A4" s="26" t="s">
        <v>0</v>
      </c>
      <c r="B4" s="4"/>
      <c r="C4" s="26"/>
      <c r="D4" s="4"/>
      <c r="E4" s="4"/>
      <c r="F4" s="4"/>
      <c r="G4" s="4"/>
      <c r="H4" s="4"/>
      <c r="J4" s="4"/>
      <c r="K4" s="4"/>
      <c r="L4" s="27" t="str">
        <f>AF2</f>
        <v>〈令和７年度第１回〉</v>
      </c>
      <c r="M4" s="270" t="s">
        <v>52</v>
      </c>
      <c r="N4" t="s">
        <v>1</v>
      </c>
      <c r="Q4" s="28"/>
      <c r="R4" s="29"/>
      <c r="AE4" s="30"/>
      <c r="AG4" s="31"/>
      <c r="AH4" s="32"/>
    </row>
    <row r="5" spans="1:46" ht="29.25" customHeight="1">
      <c r="A5" s="4"/>
      <c r="B5" s="33"/>
      <c r="D5" s="34"/>
      <c r="E5" s="34"/>
      <c r="F5" s="34"/>
      <c r="G5" s="34"/>
      <c r="H5" s="4"/>
      <c r="I5" s="35" t="s">
        <v>2</v>
      </c>
      <c r="J5" s="271"/>
      <c r="K5" s="36" t="s">
        <v>3</v>
      </c>
      <c r="L5" s="37"/>
      <c r="M5" s="37"/>
      <c r="N5" s="37"/>
      <c r="O5" s="4"/>
      <c r="P5" s="34"/>
      <c r="AE5" s="30"/>
      <c r="AF5" s="38"/>
      <c r="AG5" s="39" t="s">
        <v>4</v>
      </c>
      <c r="AH5" s="40" t="str">
        <f>DBCS(CONCATENATE("〈令和",LEFT(AI2,LEN(AI2)-2),"年度第",RIGHT(AI2,1),"回〉"))</f>
        <v>〈令和７年度第１回〉</v>
      </c>
      <c r="AI5" s="41"/>
    </row>
    <row r="6" spans="1:46" ht="21.75" customHeight="1">
      <c r="A6" s="4"/>
      <c r="B6" s="42"/>
      <c r="C6" s="43"/>
      <c r="D6" s="4"/>
      <c r="E6" s="4"/>
      <c r="F6" s="4"/>
      <c r="G6" s="4"/>
      <c r="H6" s="4"/>
      <c r="I6" s="4"/>
      <c r="J6" s="4"/>
      <c r="K6" s="4"/>
      <c r="L6" s="4"/>
      <c r="M6" s="4"/>
      <c r="N6" s="4"/>
      <c r="O6" s="4"/>
      <c r="P6" s="4"/>
      <c r="AE6" s="30"/>
      <c r="AF6" s="44"/>
      <c r="AG6" s="45" t="s">
        <v>5</v>
      </c>
      <c r="AH6" s="46" t="str">
        <f>CONCATENATE(LEFT(AH5,LEN(AH5)-1)," 新法人設立支援タイプ〉")</f>
        <v>〈令和７年度第１回 新法人設立支援タイプ〉</v>
      </c>
      <c r="AI6" s="47"/>
    </row>
    <row r="7" spans="1:46" ht="24.75" customHeight="1">
      <c r="A7" s="4"/>
      <c r="B7" s="33"/>
      <c r="C7" s="4"/>
      <c r="D7" s="4"/>
      <c r="E7" s="4"/>
      <c r="F7" s="4"/>
      <c r="G7" s="4"/>
      <c r="H7" s="4"/>
      <c r="I7" s="4"/>
      <c r="J7" s="290"/>
      <c r="K7" s="290"/>
      <c r="L7" s="255" t="s">
        <v>6</v>
      </c>
      <c r="M7" s="278"/>
      <c r="N7" s="255" t="s">
        <v>7</v>
      </c>
      <c r="O7" s="278"/>
      <c r="P7" s="255" t="s">
        <v>8</v>
      </c>
      <c r="Q7" s="283" t="str">
        <f>J7&amp;"年"&amp;M7&amp;"月"&amp;O7&amp;"日"</f>
        <v>年月日</v>
      </c>
      <c r="AF7" s="291"/>
      <c r="AG7" s="291"/>
      <c r="AH7" s="291"/>
      <c r="AI7" s="291"/>
      <c r="AJ7" s="291"/>
      <c r="AK7" s="49"/>
    </row>
    <row r="8" spans="1:46" ht="21" customHeight="1" thickBot="1">
      <c r="A8" s="4"/>
      <c r="B8" s="26" t="s">
        <v>9</v>
      </c>
      <c r="C8" s="51"/>
      <c r="D8" s="4"/>
      <c r="E8" s="4"/>
      <c r="F8" s="4"/>
      <c r="G8" s="4"/>
      <c r="H8" s="4"/>
      <c r="K8" s="176"/>
      <c r="L8" s="176"/>
      <c r="M8" s="176"/>
      <c r="N8" s="4"/>
      <c r="P8" s="177" t="str">
        <f>IFERROR(IF(J5="","",IF(Q12="NG","提出期限は"&amp;TEXT(Q8,"YYYY")&amp;"年"&amp;TEXT(Q8,"MM")&amp;"月"&amp;TEXT(Q8,"DD")&amp;"日です　　　","")),"提出期限は"&amp;TEXT(Q8,"YYYY")&amp;"年"&amp;TEXT(Q8,"MM")&amp;"月"&amp;TEXT(Q8,"DD")&amp;"日です　　　")</f>
        <v/>
      </c>
      <c r="Q8" s="279" t="str">
        <f>IF(J5="","",INDEX($X$10:$X$18,MATCH($J$5,$Y$10:$Y$18,0)))</f>
        <v/>
      </c>
      <c r="AF8" s="291"/>
      <c r="AG8" s="291"/>
      <c r="AH8" s="291"/>
      <c r="AI8" s="291"/>
      <c r="AJ8" s="291"/>
      <c r="AK8" s="50"/>
    </row>
    <row r="9" spans="1:46" ht="21" customHeight="1" thickBot="1">
      <c r="A9" s="4"/>
      <c r="B9" s="26"/>
      <c r="C9" s="51"/>
      <c r="D9" s="4"/>
      <c r="E9" s="4"/>
      <c r="F9" s="4"/>
      <c r="G9" s="4"/>
      <c r="H9" s="4"/>
      <c r="I9" s="4"/>
      <c r="J9" s="4"/>
      <c r="K9" s="4"/>
      <c r="L9" s="4"/>
      <c r="M9" s="4"/>
      <c r="N9" s="4"/>
      <c r="O9" s="4"/>
      <c r="P9" s="4"/>
      <c r="X9" s="52" t="s">
        <v>10</v>
      </c>
      <c r="Y9" s="53" t="s">
        <v>11</v>
      </c>
      <c r="Z9" s="53" t="s">
        <v>12</v>
      </c>
      <c r="AA9" s="88" t="s">
        <v>13</v>
      </c>
      <c r="AF9" s="291"/>
      <c r="AG9" s="291"/>
      <c r="AH9" s="291"/>
      <c r="AI9" s="291"/>
      <c r="AJ9" s="291"/>
      <c r="AK9" s="50"/>
    </row>
    <row r="10" spans="1:46" ht="18">
      <c r="A10" s="4"/>
      <c r="B10" s="26"/>
      <c r="C10" s="51"/>
      <c r="D10" s="4"/>
      <c r="E10" s="4"/>
      <c r="F10" s="4"/>
      <c r="G10" s="4"/>
      <c r="H10" s="4"/>
      <c r="I10" s="4"/>
      <c r="J10" s="4"/>
      <c r="K10" s="4"/>
      <c r="L10" s="4"/>
      <c r="M10" s="4"/>
      <c r="N10" s="4"/>
      <c r="O10" s="4"/>
      <c r="P10" s="4"/>
      <c r="Q10" s="282" t="e">
        <f>DATEVALUE(Q7)</f>
        <v>#VALUE!</v>
      </c>
      <c r="X10" s="94">
        <f>EOMONTH(AA10,1)</f>
        <v>46022</v>
      </c>
      <c r="Y10" s="58">
        <f>AE13</f>
        <v>1</v>
      </c>
      <c r="Z10" s="96">
        <v>45809</v>
      </c>
      <c r="AA10" s="86">
        <f t="shared" ref="AA10:AA18" si="0">EOMONTH(Z10,AF13-1)</f>
        <v>45991</v>
      </c>
      <c r="AF10" s="291"/>
      <c r="AG10" s="291"/>
      <c r="AH10" s="291"/>
      <c r="AI10" s="291"/>
      <c r="AJ10" s="291"/>
      <c r="AK10" s="48"/>
    </row>
    <row r="11" spans="1:46" ht="30" customHeight="1">
      <c r="A11" s="4"/>
      <c r="B11" s="33"/>
      <c r="C11" s="4"/>
      <c r="D11" s="4"/>
      <c r="E11" s="1"/>
      <c r="F11" s="56" t="s">
        <v>14</v>
      </c>
      <c r="G11" s="292"/>
      <c r="H11" s="292"/>
      <c r="I11" s="292"/>
      <c r="J11" s="292"/>
      <c r="K11" s="292"/>
      <c r="L11" s="292"/>
      <c r="M11" s="292"/>
      <c r="N11" s="292"/>
      <c r="O11" s="292"/>
      <c r="P11" s="57"/>
      <c r="Q11" s="280" t="str">
        <f>Q8</f>
        <v/>
      </c>
      <c r="W11" s="54"/>
      <c r="X11" s="95">
        <f t="shared" ref="X11:X17" si="1">EOMONTH(AA11,1)</f>
        <v>46081</v>
      </c>
      <c r="Y11" s="61">
        <f>AE13+1</f>
        <v>2</v>
      </c>
      <c r="Z11" s="62">
        <f t="shared" ref="Z11:Z16" si="2">AA10+1</f>
        <v>45992</v>
      </c>
      <c r="AA11" s="87">
        <f t="shared" si="0"/>
        <v>46053</v>
      </c>
      <c r="AB11" s="54"/>
      <c r="AC11" s="54"/>
      <c r="AD11" s="54"/>
      <c r="AE11" s="246" t="s">
        <v>114</v>
      </c>
      <c r="AF11" s="246"/>
      <c r="AH11" s="55">
        <f>MONTH(Z10)</f>
        <v>6</v>
      </c>
      <c r="AJ11" s="48"/>
    </row>
    <row r="12" spans="1:46" ht="29.25" customHeight="1">
      <c r="A12" s="4"/>
      <c r="B12" s="26"/>
      <c r="C12" s="51"/>
      <c r="D12" s="4"/>
      <c r="E12" s="4"/>
      <c r="F12" s="4"/>
      <c r="G12" s="4"/>
      <c r="H12" s="4"/>
      <c r="I12" s="4"/>
      <c r="J12" s="4"/>
      <c r="K12" s="4"/>
      <c r="L12" s="4"/>
      <c r="M12" s="4"/>
      <c r="N12" s="4"/>
      <c r="O12" s="4"/>
      <c r="P12" s="60"/>
      <c r="Q12" s="284" t="e">
        <f>IF(Q10&gt;Q11,"NG","OK")</f>
        <v>#VALUE!</v>
      </c>
      <c r="W12" s="72"/>
      <c r="X12" s="95">
        <f t="shared" si="1"/>
        <v>46265</v>
      </c>
      <c r="Y12" s="61">
        <f>AE14+1</f>
        <v>3</v>
      </c>
      <c r="Z12" s="62">
        <f t="shared" si="2"/>
        <v>46054</v>
      </c>
      <c r="AA12" s="87">
        <f t="shared" si="0"/>
        <v>46234</v>
      </c>
      <c r="AB12" s="72"/>
      <c r="AC12" s="72"/>
      <c r="AE12" s="175" t="s">
        <v>70</v>
      </c>
      <c r="AF12" s="174" t="s">
        <v>15</v>
      </c>
      <c r="AG12" s="48"/>
      <c r="AI12" s="48"/>
    </row>
    <row r="13" spans="1:46" ht="30" customHeight="1">
      <c r="A13" s="4"/>
      <c r="B13" s="285" t="s">
        <v>73</v>
      </c>
      <c r="C13" s="285"/>
      <c r="D13" s="285"/>
      <c r="E13" s="285"/>
      <c r="F13" s="285"/>
      <c r="G13" s="285"/>
      <c r="H13" s="285"/>
      <c r="I13" s="285"/>
      <c r="J13" s="285"/>
      <c r="K13" s="285"/>
      <c r="L13" s="285"/>
      <c r="M13" s="285"/>
      <c r="N13" s="285"/>
      <c r="O13" s="285"/>
      <c r="P13" s="64"/>
      <c r="W13" s="72"/>
      <c r="X13" s="95">
        <f t="shared" si="1"/>
        <v>46446</v>
      </c>
      <c r="Y13" s="61">
        <f>AE15+1</f>
        <v>4</v>
      </c>
      <c r="Z13" s="62">
        <f t="shared" si="2"/>
        <v>46235</v>
      </c>
      <c r="AA13" s="87">
        <f t="shared" si="0"/>
        <v>46418</v>
      </c>
      <c r="AB13" s="72"/>
      <c r="AC13" s="72"/>
      <c r="AE13" s="63">
        <v>1</v>
      </c>
      <c r="AF13" s="244">
        <v>6</v>
      </c>
      <c r="AG13" s="59"/>
      <c r="AI13" s="48"/>
    </row>
    <row r="14" spans="1:46" ht="29.25" customHeight="1" thickBot="1">
      <c r="A14" s="4"/>
      <c r="B14" s="67"/>
      <c r="C14" s="68"/>
      <c r="D14" s="67"/>
      <c r="E14" s="67"/>
      <c r="F14" s="67"/>
      <c r="G14" s="67"/>
      <c r="H14" s="67"/>
      <c r="I14" s="67"/>
      <c r="J14" s="67"/>
      <c r="K14" s="67"/>
      <c r="L14" s="67"/>
      <c r="M14" s="67"/>
      <c r="N14" s="67"/>
      <c r="O14" s="67"/>
      <c r="P14" s="65"/>
      <c r="Q14" s="281"/>
      <c r="W14" s="72"/>
      <c r="X14" s="95">
        <f t="shared" si="1"/>
        <v>46630</v>
      </c>
      <c r="Y14" s="61">
        <f>AE16+1</f>
        <v>5</v>
      </c>
      <c r="Z14" s="62">
        <f t="shared" si="2"/>
        <v>46419</v>
      </c>
      <c r="AA14" s="87">
        <f t="shared" si="0"/>
        <v>46599</v>
      </c>
      <c r="AB14" s="72"/>
      <c r="AC14" s="72"/>
      <c r="AE14" s="63">
        <v>2</v>
      </c>
      <c r="AF14" s="244">
        <v>2</v>
      </c>
      <c r="AG14" s="59"/>
      <c r="AI14" s="48"/>
    </row>
    <row r="15" spans="1:46" ht="30" customHeight="1">
      <c r="A15" s="66"/>
      <c r="B15" s="293" t="s">
        <v>16</v>
      </c>
      <c r="C15" s="294"/>
      <c r="D15" s="294"/>
      <c r="E15" s="295"/>
      <c r="F15" s="296"/>
      <c r="G15" s="297"/>
      <c r="H15" s="297"/>
      <c r="I15" s="297"/>
      <c r="J15" s="297"/>
      <c r="K15" s="297"/>
      <c r="L15" s="297"/>
      <c r="M15" s="297"/>
      <c r="N15" s="297"/>
      <c r="O15" s="298"/>
      <c r="P15" s="4"/>
      <c r="W15" s="72"/>
      <c r="X15" s="95">
        <f t="shared" si="1"/>
        <v>46812</v>
      </c>
      <c r="Y15" s="61">
        <f>Y14+1</f>
        <v>6</v>
      </c>
      <c r="Z15" s="62">
        <f t="shared" si="2"/>
        <v>46600</v>
      </c>
      <c r="AA15" s="87">
        <f t="shared" si="0"/>
        <v>46783</v>
      </c>
      <c r="AB15" s="72"/>
      <c r="AC15" s="72"/>
      <c r="AE15" s="63">
        <v>3</v>
      </c>
      <c r="AF15" s="244">
        <v>6</v>
      </c>
      <c r="AG15" s="59"/>
      <c r="AI15" s="48"/>
    </row>
    <row r="16" spans="1:46" ht="30" customHeight="1">
      <c r="A16" s="4"/>
      <c r="B16" s="299" t="s">
        <v>17</v>
      </c>
      <c r="C16" s="300"/>
      <c r="D16" s="300"/>
      <c r="E16" s="301"/>
      <c r="F16" s="302">
        <v>45809</v>
      </c>
      <c r="G16" s="303"/>
      <c r="H16" s="303"/>
      <c r="I16" s="111" t="s">
        <v>18</v>
      </c>
      <c r="J16" s="273">
        <v>2029</v>
      </c>
      <c r="K16" s="128" t="s">
        <v>6</v>
      </c>
      <c r="L16" s="273">
        <v>5</v>
      </c>
      <c r="M16" s="128" t="s">
        <v>19</v>
      </c>
      <c r="N16" s="273">
        <v>31</v>
      </c>
      <c r="O16" s="129" t="s">
        <v>8</v>
      </c>
      <c r="P16" s="4"/>
      <c r="W16" s="84"/>
      <c r="X16" s="95">
        <f t="shared" si="1"/>
        <v>46996</v>
      </c>
      <c r="Y16" s="83">
        <f>Y15+1</f>
        <v>7</v>
      </c>
      <c r="Z16" s="62">
        <f t="shared" si="2"/>
        <v>46784</v>
      </c>
      <c r="AA16" s="87">
        <f t="shared" si="0"/>
        <v>46965</v>
      </c>
      <c r="AC16" s="84"/>
      <c r="AE16" s="63">
        <v>4</v>
      </c>
      <c r="AF16" s="244">
        <v>6</v>
      </c>
      <c r="AG16" s="59"/>
      <c r="AI16" s="48"/>
    </row>
    <row r="17" spans="1:39" ht="30" customHeight="1">
      <c r="A17" s="4"/>
      <c r="B17" s="304" t="s">
        <v>20</v>
      </c>
      <c r="C17" s="305"/>
      <c r="D17" s="305"/>
      <c r="E17" s="305"/>
      <c r="F17" s="309" t="str">
        <f>IF(J5="","",INDEX($Z$10:$Z$18,MATCH($J$5,$Y$10:$Y$18,0)))</f>
        <v/>
      </c>
      <c r="G17" s="310"/>
      <c r="H17" s="311"/>
      <c r="I17" s="112" t="s">
        <v>18</v>
      </c>
      <c r="J17" s="312" t="str">
        <f>IF(J5="","",INDEX($AA$10:$AA$18,MATCH($J$5,$Y$10:$Y$18,0)))</f>
        <v/>
      </c>
      <c r="K17" s="312"/>
      <c r="L17" s="312"/>
      <c r="M17" s="312"/>
      <c r="N17" s="312"/>
      <c r="O17" s="313"/>
      <c r="P17" s="67"/>
      <c r="W17" s="85"/>
      <c r="X17" s="171">
        <f t="shared" si="1"/>
        <v>47177</v>
      </c>
      <c r="Y17" s="83">
        <f>Y16+1</f>
        <v>8</v>
      </c>
      <c r="Z17" s="172">
        <f>AA16+1</f>
        <v>46966</v>
      </c>
      <c r="AA17" s="173">
        <f t="shared" si="0"/>
        <v>47149</v>
      </c>
      <c r="AC17" s="85"/>
      <c r="AE17" s="63">
        <v>5</v>
      </c>
      <c r="AF17" s="244">
        <v>6</v>
      </c>
      <c r="AG17" s="59"/>
    </row>
    <row r="18" spans="1:39" ht="27.75" customHeight="1" thickBot="1">
      <c r="A18" s="42"/>
      <c r="B18" s="306"/>
      <c r="C18" s="307"/>
      <c r="D18" s="307"/>
      <c r="E18" s="308"/>
      <c r="F18" s="113"/>
      <c r="G18" s="114"/>
      <c r="H18" s="114" t="s">
        <v>21</v>
      </c>
      <c r="I18" s="272"/>
      <c r="J18" s="115" t="s">
        <v>22</v>
      </c>
      <c r="K18" s="116"/>
      <c r="L18" s="116"/>
      <c r="M18" s="116"/>
      <c r="N18" s="116"/>
      <c r="O18" s="117"/>
      <c r="P18" s="4"/>
      <c r="X18" s="183">
        <f t="shared" ref="X18" si="3">EOMONTH(AA18,1)</f>
        <v>47299</v>
      </c>
      <c r="Y18" s="184">
        <f>Y17+1</f>
        <v>9</v>
      </c>
      <c r="Z18" s="185">
        <f>AA17+1</f>
        <v>47150</v>
      </c>
      <c r="AA18" s="186">
        <f t="shared" si="0"/>
        <v>47269</v>
      </c>
      <c r="AE18" s="63">
        <v>6</v>
      </c>
      <c r="AF18" s="244">
        <v>6</v>
      </c>
      <c r="AG18" s="59"/>
    </row>
    <row r="19" spans="1:39" ht="30" customHeight="1" thickBot="1">
      <c r="A19" s="1"/>
      <c r="B19" s="314" t="s">
        <v>74</v>
      </c>
      <c r="C19" s="315"/>
      <c r="D19" s="315"/>
      <c r="E19" s="316"/>
      <c r="F19" s="317">
        <f>J19*I18</f>
        <v>0</v>
      </c>
      <c r="G19" s="318"/>
      <c r="H19" s="318"/>
      <c r="I19" s="118" t="s">
        <v>23</v>
      </c>
      <c r="J19" s="119" t="str">
        <f>IF(様式第10号!$M$4="✔"," 62,500"," 50,000")</f>
        <v xml:space="preserve"> 50,000</v>
      </c>
      <c r="K19" s="120"/>
      <c r="L19" s="121"/>
      <c r="M19" s="122" t="s">
        <v>24</v>
      </c>
      <c r="N19" s="120"/>
      <c r="O19" s="123"/>
      <c r="P19" s="4"/>
      <c r="AE19" s="63">
        <v>7</v>
      </c>
      <c r="AF19" s="244">
        <v>6</v>
      </c>
      <c r="AG19" s="59"/>
    </row>
    <row r="20" spans="1:39" ht="26.25" customHeight="1">
      <c r="A20" s="4"/>
      <c r="B20" s="4"/>
      <c r="C20" s="70"/>
      <c r="D20" s="4"/>
      <c r="E20" s="4"/>
      <c r="F20" s="4"/>
      <c r="G20" s="4"/>
      <c r="H20" s="4"/>
      <c r="I20" s="4"/>
      <c r="J20" s="4"/>
      <c r="K20" s="4"/>
      <c r="L20" s="4"/>
      <c r="M20" s="4"/>
      <c r="N20" s="4"/>
      <c r="O20" s="4"/>
      <c r="P20" s="4"/>
      <c r="AE20" s="63">
        <v>8</v>
      </c>
      <c r="AF20" s="244">
        <v>6</v>
      </c>
      <c r="AG20" s="144"/>
    </row>
    <row r="21" spans="1:39" ht="21" customHeight="1">
      <c r="A21" s="4"/>
      <c r="B21" s="57"/>
      <c r="C21" s="73"/>
      <c r="D21" s="73"/>
      <c r="E21" s="74"/>
      <c r="F21" s="74"/>
      <c r="G21" s="65"/>
      <c r="H21" s="65"/>
      <c r="I21" s="65"/>
      <c r="J21" s="65"/>
      <c r="K21" s="65"/>
      <c r="L21" s="65"/>
      <c r="M21" s="65"/>
      <c r="N21" s="65"/>
      <c r="O21" s="65"/>
      <c r="P21" s="4"/>
      <c r="AE21" s="63">
        <v>9</v>
      </c>
      <c r="AF21" s="244">
        <v>4</v>
      </c>
      <c r="AH21" s="69" t="s">
        <v>61</v>
      </c>
    </row>
    <row r="22" spans="1:39" s="2" customFormat="1" ht="24" customHeight="1">
      <c r="A22" s="4"/>
      <c r="B22" s="89" t="s">
        <v>25</v>
      </c>
      <c r="C22" s="89"/>
      <c r="D22" s="4"/>
      <c r="E22" s="57" t="s">
        <v>115</v>
      </c>
      <c r="F22" s="67"/>
      <c r="G22" s="67"/>
      <c r="H22" s="67"/>
      <c r="I22" s="67"/>
      <c r="J22" s="67"/>
      <c r="K22" s="67"/>
      <c r="L22" s="67"/>
      <c r="M22" s="67"/>
      <c r="N22" s="67"/>
      <c r="O22" s="67"/>
      <c r="P22" s="4"/>
      <c r="Q22"/>
      <c r="R22"/>
      <c r="S22"/>
      <c r="T22"/>
      <c r="U22"/>
      <c r="V22"/>
      <c r="W22"/>
      <c r="X22"/>
      <c r="Y22"/>
      <c r="Z22"/>
      <c r="AA22"/>
      <c r="AB22"/>
      <c r="AC22"/>
      <c r="AD22"/>
      <c r="AE22"/>
      <c r="AF22"/>
      <c r="AG22"/>
      <c r="AH22" s="69" t="s">
        <v>59</v>
      </c>
      <c r="AI22"/>
      <c r="AJ22"/>
      <c r="AK22"/>
      <c r="AL22"/>
      <c r="AM22"/>
    </row>
    <row r="23" spans="1:39" ht="20" customHeight="1">
      <c r="A23" s="4"/>
      <c r="B23" s="319" t="s">
        <v>26</v>
      </c>
      <c r="C23" s="319"/>
      <c r="D23" s="320"/>
      <c r="E23" s="332" t="str">
        <f>PHONETIC(E24)</f>
        <v/>
      </c>
      <c r="F23" s="333"/>
      <c r="G23" s="334"/>
      <c r="H23" s="320" t="s">
        <v>26</v>
      </c>
      <c r="I23" s="323"/>
      <c r="J23" s="332" t="str">
        <f>PHONETIC(J24)</f>
        <v/>
      </c>
      <c r="K23" s="333"/>
      <c r="L23" s="333"/>
      <c r="M23" s="333"/>
      <c r="N23" s="333"/>
      <c r="O23" s="334"/>
      <c r="P23" s="4"/>
      <c r="AH23" s="69" t="s">
        <v>27</v>
      </c>
    </row>
    <row r="24" spans="1:39" ht="45" customHeight="1">
      <c r="A24" s="4"/>
      <c r="B24" s="321" t="s">
        <v>28</v>
      </c>
      <c r="C24" s="321"/>
      <c r="D24" s="322"/>
      <c r="E24" s="335"/>
      <c r="F24" s="336"/>
      <c r="G24" s="337"/>
      <c r="H24" s="322" t="s">
        <v>32</v>
      </c>
      <c r="I24" s="308"/>
      <c r="J24" s="335"/>
      <c r="K24" s="336"/>
      <c r="L24" s="336"/>
      <c r="M24" s="336"/>
      <c r="N24" s="336"/>
      <c r="O24" s="337"/>
      <c r="P24" s="4"/>
      <c r="Q24" s="2"/>
      <c r="R24" s="2"/>
      <c r="AH24" s="71" t="s">
        <v>60</v>
      </c>
    </row>
    <row r="25" spans="1:39" ht="45" customHeight="1">
      <c r="A25" s="4"/>
      <c r="B25" s="328" t="s">
        <v>33</v>
      </c>
      <c r="C25" s="328"/>
      <c r="D25" s="328"/>
      <c r="E25" s="339"/>
      <c r="F25" s="340"/>
      <c r="G25" s="341"/>
      <c r="H25" s="338" t="s">
        <v>34</v>
      </c>
      <c r="I25" s="301"/>
      <c r="J25" s="342"/>
      <c r="K25" s="343"/>
      <c r="L25" s="343"/>
      <c r="M25" s="343"/>
      <c r="N25" s="343"/>
      <c r="O25" s="344"/>
      <c r="P25" s="4"/>
      <c r="AE25" s="102" t="s">
        <v>29</v>
      </c>
      <c r="AF25" s="103"/>
      <c r="AG25" s="104" t="s">
        <v>30</v>
      </c>
      <c r="AH25" s="104" t="s">
        <v>31</v>
      </c>
    </row>
    <row r="26" spans="1:39" ht="20" customHeight="1">
      <c r="A26" s="4"/>
      <c r="B26" s="319" t="s">
        <v>26</v>
      </c>
      <c r="C26" s="319"/>
      <c r="D26" s="319"/>
      <c r="E26" s="331" t="str">
        <f>PHONETIC(E27)</f>
        <v/>
      </c>
      <c r="F26" s="331"/>
      <c r="G26" s="331"/>
      <c r="H26" s="331"/>
      <c r="I26" s="331"/>
      <c r="J26" s="331"/>
      <c r="K26" s="331"/>
      <c r="L26" s="331"/>
      <c r="M26" s="331"/>
      <c r="N26" s="331"/>
      <c r="O26" s="331"/>
      <c r="P26" s="4"/>
      <c r="AE26" s="105" t="str">
        <f>IF(様式第10号!$J$5="","",様式第10号!$J$5)</f>
        <v/>
      </c>
      <c r="AF26" s="106" t="str">
        <f>IF(様式第10号!$J$5="","","1ヶ月目")</f>
        <v/>
      </c>
      <c r="AG26" s="107" t="str">
        <f>IF($J$5="","",VLOOKUP($AE$26,様式第10号!$Y$10:$AA$18,2,0))</f>
        <v/>
      </c>
      <c r="AH26" s="107" t="str">
        <f>IF(AG26="","",EOMONTH(AG26,0))</f>
        <v/>
      </c>
    </row>
    <row r="27" spans="1:39" ht="45" customHeight="1">
      <c r="A27" s="4"/>
      <c r="B27" s="324" t="s">
        <v>35</v>
      </c>
      <c r="C27" s="324"/>
      <c r="D27" s="324"/>
      <c r="E27" s="325"/>
      <c r="F27" s="325"/>
      <c r="G27" s="325"/>
      <c r="H27" s="325"/>
      <c r="I27" s="325"/>
      <c r="J27" s="325"/>
      <c r="K27" s="325"/>
      <c r="L27" s="325"/>
      <c r="M27" s="325"/>
      <c r="N27" s="325"/>
      <c r="O27" s="325"/>
      <c r="P27" s="4"/>
      <c r="S27" s="329"/>
      <c r="T27" s="330"/>
      <c r="U27" s="330"/>
      <c r="V27" s="330"/>
      <c r="W27" s="330"/>
      <c r="X27" s="98"/>
      <c r="Y27" s="98"/>
      <c r="Z27" s="98"/>
      <c r="AA27" s="98"/>
      <c r="AB27" s="98"/>
      <c r="AC27" s="98"/>
      <c r="AD27" s="98"/>
      <c r="AE27" s="108"/>
      <c r="AF27" s="106" t="str">
        <f>IF(様式第10号!$J$5="","","2ヶ月目")</f>
        <v/>
      </c>
      <c r="AG27" s="107" t="str">
        <f>IF(AH26="","",IF(AH26=VLOOKUP($AE$26,$Y$10:$AA$18,3,0),"",AH26+1))</f>
        <v/>
      </c>
      <c r="AH27" s="107" t="str">
        <f>IF(AG27="","",EOMONTH(AG27,0))</f>
        <v/>
      </c>
    </row>
    <row r="28" spans="1:39" ht="15.75" customHeight="1">
      <c r="A28" s="4"/>
      <c r="B28" s="33"/>
      <c r="C28" s="57"/>
      <c r="D28" s="80"/>
      <c r="E28" s="4"/>
      <c r="F28" s="4"/>
      <c r="G28" s="4"/>
      <c r="H28" s="4"/>
      <c r="I28" s="4"/>
      <c r="J28" s="4"/>
      <c r="K28" s="4"/>
      <c r="L28" s="4"/>
      <c r="M28" s="4"/>
      <c r="N28" s="4"/>
      <c r="O28" s="4"/>
      <c r="P28" s="4"/>
      <c r="S28" s="91"/>
      <c r="T28" s="91"/>
      <c r="U28" s="91"/>
      <c r="V28" s="91"/>
      <c r="W28" s="92"/>
      <c r="X28" s="92"/>
      <c r="Y28" s="92"/>
      <c r="Z28" s="92"/>
      <c r="AA28" s="92"/>
      <c r="AB28" s="92"/>
      <c r="AC28" s="92"/>
      <c r="AD28" s="92"/>
      <c r="AE28" s="108"/>
      <c r="AF28" s="106" t="str">
        <f>IF(様式第10号!$J$5="","","3ヶ月目")</f>
        <v/>
      </c>
      <c r="AG28" s="107" t="str">
        <f>IF(AH27="","",IF(AH27=VLOOKUP($AE$26,$Y$10:$AA$18,3,0),"",AH27+1))</f>
        <v/>
      </c>
      <c r="AH28" s="107" t="str">
        <f>IF(AG28="","",EOMONTH(AG28,0))</f>
        <v/>
      </c>
    </row>
    <row r="29" spans="1:39" ht="15.75" customHeight="1">
      <c r="A29" s="4"/>
      <c r="B29" s="4"/>
      <c r="C29" s="326"/>
      <c r="D29" s="327"/>
      <c r="E29" s="327"/>
      <c r="F29" s="327"/>
      <c r="G29" s="327"/>
      <c r="H29" s="327"/>
      <c r="I29" s="327"/>
      <c r="J29" s="327"/>
      <c r="K29" s="327"/>
      <c r="L29" s="327"/>
      <c r="M29" s="327"/>
      <c r="N29" s="327"/>
      <c r="O29" s="4"/>
      <c r="P29" s="4"/>
      <c r="S29" s="93"/>
      <c r="T29" s="76"/>
      <c r="U29" s="90"/>
      <c r="V29" s="90"/>
      <c r="W29" s="78"/>
      <c r="X29" s="78"/>
      <c r="Y29" s="78"/>
      <c r="Z29" s="78"/>
      <c r="AA29" s="78"/>
      <c r="AB29" s="78"/>
      <c r="AC29" s="78"/>
      <c r="AD29" s="78"/>
      <c r="AE29" s="108"/>
      <c r="AF29" s="106" t="str">
        <f>IF(様式第10号!$J$5="","","4ヶ月目")</f>
        <v/>
      </c>
      <c r="AG29" s="107" t="str">
        <f>IF(AH28="","",IF(AH28=VLOOKUP($AE$26,$Y$10:$AA$18,3,0),"",AH28+1))</f>
        <v/>
      </c>
      <c r="AH29" s="107" t="str">
        <f t="shared" ref="AH29:AH30" si="4">IF(AG29="","",EOMONTH(AG29,0))</f>
        <v/>
      </c>
    </row>
    <row r="30" spans="1:39" ht="15.75" customHeight="1">
      <c r="A30" s="4"/>
      <c r="B30" s="4"/>
      <c r="C30" s="82"/>
      <c r="D30" s="80"/>
      <c r="E30" s="4"/>
      <c r="F30" s="4"/>
      <c r="G30" s="4"/>
      <c r="H30" s="4"/>
      <c r="I30" s="4"/>
      <c r="J30" s="4"/>
      <c r="K30" s="4"/>
      <c r="L30" s="4"/>
      <c r="M30" s="4"/>
      <c r="N30" s="4"/>
      <c r="O30" s="4"/>
      <c r="S30" s="75"/>
      <c r="T30" s="76"/>
      <c r="U30" s="90"/>
      <c r="V30" s="90"/>
      <c r="W30" s="78"/>
      <c r="X30" s="78"/>
      <c r="Y30" s="78"/>
      <c r="Z30" s="78"/>
      <c r="AA30" s="78"/>
      <c r="AB30" s="78"/>
      <c r="AC30" s="78"/>
      <c r="AD30" s="78"/>
      <c r="AE30" s="108"/>
      <c r="AF30" s="106" t="str">
        <f>IF(様式第10号!$J$5="","","5ヶ月目")</f>
        <v/>
      </c>
      <c r="AG30" s="107" t="str">
        <f>IF(AH29="","",IF(AH29=VLOOKUP($AE$26,$Y$10:$AA$18,3,0),"",AH29+1))</f>
        <v/>
      </c>
      <c r="AH30" s="107" t="str">
        <f t="shared" si="4"/>
        <v/>
      </c>
    </row>
    <row r="31" spans="1:39" ht="15.75" customHeight="1">
      <c r="A31" s="4"/>
      <c r="B31" s="4"/>
      <c r="C31" s="82"/>
      <c r="D31" s="80"/>
      <c r="E31" s="4"/>
      <c r="F31" s="4"/>
      <c r="G31" s="4"/>
      <c r="H31" s="4"/>
      <c r="I31" s="4"/>
      <c r="J31" s="4"/>
      <c r="K31" s="4"/>
      <c r="L31" s="4"/>
      <c r="M31" s="4"/>
      <c r="N31" s="4"/>
      <c r="O31" s="4"/>
      <c r="P31" s="4"/>
      <c r="S31" s="75"/>
      <c r="T31" s="76"/>
      <c r="U31" s="90"/>
      <c r="V31" s="90"/>
      <c r="W31" s="78"/>
      <c r="X31" s="78"/>
      <c r="Y31" s="78"/>
      <c r="Z31" s="78"/>
      <c r="AA31" s="78"/>
      <c r="AB31" s="78"/>
      <c r="AC31" s="78"/>
      <c r="AD31" s="78"/>
      <c r="AE31" s="108"/>
      <c r="AF31" s="106" t="str">
        <f>IF(様式第10号!$J$5="","","6ヶ月目")</f>
        <v/>
      </c>
      <c r="AG31" s="107" t="str">
        <f>IF(AH30="","",IF(AH30=VLOOKUP($AE$26,$Y$10:$AA$18,3,0),"",AH30+1))</f>
        <v/>
      </c>
      <c r="AH31" s="107" t="str">
        <f>IF(AG31="","",EOMONTH(AG31,0))</f>
        <v/>
      </c>
    </row>
    <row r="32" spans="1:39" ht="15.75" customHeight="1">
      <c r="A32" s="4"/>
      <c r="C32" s="82"/>
      <c r="D32" s="80"/>
      <c r="E32" s="4"/>
      <c r="F32" s="4"/>
      <c r="G32" s="4"/>
      <c r="H32" s="4"/>
      <c r="J32" s="4"/>
      <c r="K32" s="4"/>
      <c r="L32" s="4"/>
      <c r="M32" s="4"/>
      <c r="N32" s="4"/>
      <c r="O32" s="4"/>
      <c r="P32" s="4"/>
      <c r="S32" s="75"/>
      <c r="T32" s="76" t="str">
        <f>IF(U32="","","5ヶ月目")</f>
        <v/>
      </c>
      <c r="U32" s="90" t="str">
        <f t="shared" ref="U32:U42" si="5">IF(V31="","",IF(V31=VLOOKUP($S$29,$T$13:$V$24,3,0),"",V31+1))</f>
        <v/>
      </c>
      <c r="V32" s="90" t="str">
        <f t="shared" ref="V32:V42" si="6">IF(U32="","",EOMONTH(U32,0))</f>
        <v/>
      </c>
      <c r="W32" s="78" t="str">
        <f>IF(U32="","","⑤")</f>
        <v/>
      </c>
      <c r="X32" s="78"/>
      <c r="Y32" s="78"/>
      <c r="Z32" s="78"/>
      <c r="AA32" s="78"/>
      <c r="AB32" s="78"/>
      <c r="AC32" s="78"/>
      <c r="AD32" s="78"/>
      <c r="AE32" s="72"/>
    </row>
    <row r="33" spans="2:32" ht="15.75" customHeight="1">
      <c r="B33" s="4"/>
      <c r="S33" s="75"/>
      <c r="T33" s="76" t="str">
        <f>IF(U33="","","6ヶ月目")</f>
        <v/>
      </c>
      <c r="U33" s="77" t="str">
        <f t="shared" si="5"/>
        <v/>
      </c>
      <c r="V33" s="77" t="str">
        <f t="shared" si="6"/>
        <v/>
      </c>
      <c r="W33" s="78" t="str">
        <f>IF(U33="","","⑥")</f>
        <v/>
      </c>
      <c r="X33" s="78"/>
      <c r="Y33" s="78"/>
      <c r="Z33" s="78"/>
      <c r="AA33" s="78"/>
      <c r="AB33" s="78"/>
      <c r="AC33" s="78"/>
      <c r="AD33" s="78"/>
      <c r="AE33" s="72"/>
    </row>
    <row r="34" spans="2:32" ht="15.75" customHeight="1">
      <c r="B34" s="4"/>
      <c r="S34" s="75"/>
      <c r="T34" s="76"/>
      <c r="U34" s="77"/>
      <c r="V34" s="77"/>
      <c r="W34" s="78"/>
      <c r="X34" s="78"/>
      <c r="Y34" s="78"/>
      <c r="Z34" s="78"/>
      <c r="AA34" s="78"/>
      <c r="AB34" s="78"/>
      <c r="AC34" s="78"/>
      <c r="AD34" s="78"/>
      <c r="AE34" s="72"/>
    </row>
    <row r="35" spans="2:32" ht="15.75" customHeight="1">
      <c r="B35" s="4"/>
      <c r="S35" s="75"/>
      <c r="T35" s="76"/>
      <c r="U35" s="77"/>
      <c r="V35" s="77"/>
      <c r="W35" s="78"/>
      <c r="X35" s="78"/>
      <c r="Y35" s="78"/>
      <c r="Z35" s="78"/>
      <c r="AA35" s="78"/>
      <c r="AB35" s="78"/>
      <c r="AC35" s="78"/>
      <c r="AD35" s="78"/>
      <c r="AE35" s="72"/>
    </row>
    <row r="36" spans="2:32" ht="15.75" customHeight="1">
      <c r="B36" s="4"/>
      <c r="S36" s="75"/>
      <c r="T36" s="76"/>
      <c r="U36" s="77"/>
      <c r="V36" s="77"/>
      <c r="W36" s="78"/>
      <c r="X36" s="78"/>
      <c r="Y36" s="78"/>
      <c r="Z36" s="78"/>
      <c r="AA36" s="78"/>
      <c r="AB36" s="78"/>
      <c r="AC36" s="78"/>
      <c r="AD36" s="78"/>
      <c r="AE36" s="72"/>
    </row>
    <row r="37" spans="2:32" ht="15.75" customHeight="1">
      <c r="S37" s="75"/>
      <c r="T37" s="76" t="str">
        <f>IF(U37="","","7ヶ月目")</f>
        <v/>
      </c>
      <c r="U37" s="77" t="str">
        <f>IF(V33="","",IF(V33=VLOOKUP($S$29,$T$13:$V$24,3,0),"",V33+1))</f>
        <v/>
      </c>
      <c r="V37" s="77" t="str">
        <f t="shared" si="6"/>
        <v/>
      </c>
      <c r="W37" s="78" t="str">
        <f>IF(U37="","","⑦")</f>
        <v/>
      </c>
      <c r="X37" s="78"/>
      <c r="Y37" s="78"/>
      <c r="Z37" s="78"/>
      <c r="AA37" s="78"/>
      <c r="AB37" s="78"/>
      <c r="AC37" s="78"/>
      <c r="AD37" s="78"/>
      <c r="AE37" s="72"/>
    </row>
    <row r="38" spans="2:32" ht="15.75" customHeight="1">
      <c r="S38" s="75"/>
      <c r="T38" s="76" t="str">
        <f>IF(U38="","","8ヶ月目")</f>
        <v/>
      </c>
      <c r="U38" s="77" t="str">
        <f t="shared" si="5"/>
        <v/>
      </c>
      <c r="V38" s="77" t="str">
        <f t="shared" si="6"/>
        <v/>
      </c>
      <c r="W38" s="78" t="str">
        <f>IF(U38="","","⑧")</f>
        <v/>
      </c>
      <c r="X38" s="78"/>
      <c r="Y38" s="78"/>
      <c r="Z38" s="78"/>
      <c r="AA38" s="78"/>
      <c r="AB38" s="78"/>
      <c r="AC38" s="78"/>
      <c r="AD38" s="78"/>
      <c r="AE38" s="72"/>
      <c r="AF38" s="79"/>
    </row>
    <row r="39" spans="2:32" ht="15.75" customHeight="1">
      <c r="S39" s="75"/>
      <c r="T39" s="76" t="str">
        <f>IF(U39="","","9ヶ月目")</f>
        <v/>
      </c>
      <c r="U39" s="77" t="str">
        <f t="shared" si="5"/>
        <v/>
      </c>
      <c r="V39" s="77" t="str">
        <f t="shared" si="6"/>
        <v/>
      </c>
      <c r="W39" s="78" t="str">
        <f>IF(U39="","","⑨")</f>
        <v/>
      </c>
      <c r="X39" s="78"/>
      <c r="Y39" s="78"/>
      <c r="Z39" s="78"/>
      <c r="AA39" s="78"/>
      <c r="AB39" s="78"/>
      <c r="AC39" s="78"/>
      <c r="AD39" s="78"/>
      <c r="AE39" s="72"/>
      <c r="AF39" s="79"/>
    </row>
    <row r="40" spans="2:32" ht="15.75" customHeight="1">
      <c r="S40" s="75"/>
      <c r="T40" s="76" t="str">
        <f>IF(U40="","","10ヶ月目")</f>
        <v/>
      </c>
      <c r="U40" s="77" t="str">
        <f t="shared" si="5"/>
        <v/>
      </c>
      <c r="V40" s="77" t="str">
        <f t="shared" si="6"/>
        <v/>
      </c>
      <c r="W40" s="78" t="str">
        <f>IF(U40="","","⑩")</f>
        <v/>
      </c>
      <c r="X40" s="78"/>
      <c r="Y40" s="78"/>
      <c r="Z40" s="78"/>
      <c r="AA40" s="78"/>
      <c r="AB40" s="78"/>
      <c r="AC40" s="78"/>
      <c r="AD40" s="78"/>
      <c r="AE40" s="72"/>
      <c r="AF40" s="79"/>
    </row>
    <row r="41" spans="2:32" ht="15.75" customHeight="1">
      <c r="P41" s="170"/>
      <c r="S41" s="75"/>
      <c r="T41" s="76" t="str">
        <f>IF(U41="","","11ヶ月目")</f>
        <v/>
      </c>
      <c r="U41" s="77" t="str">
        <f t="shared" si="5"/>
        <v/>
      </c>
      <c r="V41" s="77" t="str">
        <f t="shared" si="6"/>
        <v/>
      </c>
      <c r="W41" s="78" t="str">
        <f>IF(U41="","","⑪")</f>
        <v/>
      </c>
      <c r="X41" s="78"/>
      <c r="Y41" s="78"/>
      <c r="Z41" s="78"/>
      <c r="AA41" s="78"/>
      <c r="AB41" s="78"/>
      <c r="AC41" s="78"/>
      <c r="AD41" s="78"/>
      <c r="AE41" s="72"/>
      <c r="AF41" s="79"/>
    </row>
    <row r="42" spans="2:32" ht="15.75" customHeight="1">
      <c r="S42" s="75"/>
      <c r="T42" s="76" t="str">
        <f>IF(U42="","","12ヶ月目")</f>
        <v/>
      </c>
      <c r="U42" s="77" t="str">
        <f t="shared" si="5"/>
        <v/>
      </c>
      <c r="V42" s="77" t="str">
        <f t="shared" si="6"/>
        <v/>
      </c>
      <c r="W42" s="78" t="str">
        <f>IF(U42="","","⑫")</f>
        <v/>
      </c>
      <c r="X42" s="78"/>
      <c r="Y42" s="78"/>
      <c r="Z42" s="78"/>
      <c r="AA42" s="78"/>
      <c r="AB42" s="78"/>
      <c r="AC42" s="78"/>
      <c r="AD42" s="78"/>
      <c r="AE42" s="72"/>
      <c r="AF42" s="79"/>
    </row>
    <row r="43" spans="2:32" ht="15.75" customHeight="1">
      <c r="AF43" s="79"/>
    </row>
    <row r="44" spans="2:32" ht="15.75" customHeight="1">
      <c r="AF44" s="79"/>
    </row>
    <row r="45" spans="2:32" ht="15.75" customHeight="1">
      <c r="T45" s="81"/>
    </row>
    <row r="46" spans="2:32" ht="15.75" customHeight="1">
      <c r="T46" s="81"/>
    </row>
    <row r="47" spans="2:32" ht="15.75" customHeight="1">
      <c r="T47" s="81"/>
    </row>
    <row r="48" spans="2:32" ht="15.75" customHeight="1">
      <c r="T48" s="81"/>
    </row>
    <row r="49" spans="20:20" ht="15.75" customHeight="1">
      <c r="T49" s="81"/>
    </row>
    <row r="50" spans="20:20" ht="15.75" customHeight="1">
      <c r="T50" s="81"/>
    </row>
    <row r="51" spans="20:20" ht="15.75" customHeight="1">
      <c r="T51" s="81"/>
    </row>
    <row r="52" spans="20:20" ht="15.75" customHeight="1">
      <c r="T52" s="81"/>
    </row>
    <row r="53" spans="20:20" ht="15.75" customHeight="1"/>
    <row r="54" spans="20:20" ht="15.75" customHeight="1"/>
    <row r="55" spans="20:20" ht="15.75" customHeight="1"/>
    <row r="56" spans="20:20" ht="15.75" customHeight="1"/>
    <row r="57" spans="20:20" ht="15.75" customHeight="1"/>
  </sheetData>
  <sheetProtection algorithmName="SHA-512" hashValue="yFRbR9jlR/klGOZyTTiaIuJGr7EkxxxaKTXGvffrSZFjHme2LCNXvANYeoXIu3eJqcM82Wd6w4AiN1nKITw85w==" saltValue="AP6XQd5pi2EqlA3Cba2O4w==" spinCount="100000" sheet="1" selectLockedCells="1"/>
  <mergeCells count="33">
    <mergeCell ref="J23:O23"/>
    <mergeCell ref="J24:O24"/>
    <mergeCell ref="H25:I25"/>
    <mergeCell ref="E25:G25"/>
    <mergeCell ref="E23:G23"/>
    <mergeCell ref="E24:G24"/>
    <mergeCell ref="J25:O25"/>
    <mergeCell ref="B27:D27"/>
    <mergeCell ref="E27:O27"/>
    <mergeCell ref="C29:N29"/>
    <mergeCell ref="B25:D25"/>
    <mergeCell ref="S27:W27"/>
    <mergeCell ref="B26:D26"/>
    <mergeCell ref="E26:O26"/>
    <mergeCell ref="B19:E19"/>
    <mergeCell ref="F19:H19"/>
    <mergeCell ref="B23:D23"/>
    <mergeCell ref="B24:D24"/>
    <mergeCell ref="H23:I23"/>
    <mergeCell ref="H24:I24"/>
    <mergeCell ref="B15:E15"/>
    <mergeCell ref="F15:O15"/>
    <mergeCell ref="B16:E16"/>
    <mergeCell ref="F16:H16"/>
    <mergeCell ref="B17:E18"/>
    <mergeCell ref="F17:H17"/>
    <mergeCell ref="J17:O17"/>
    <mergeCell ref="B13:O13"/>
    <mergeCell ref="B1:D1"/>
    <mergeCell ref="AF2:AH2"/>
    <mergeCell ref="J7:K7"/>
    <mergeCell ref="AF7:AJ10"/>
    <mergeCell ref="G11:O11"/>
  </mergeCells>
  <phoneticPr fontId="2"/>
  <conditionalFormatting sqref="J5 J7:K7 M7 O7 G11:O11 F15:O15 I18 E23:G25 J23:O25 E26:O27">
    <cfRule type="containsBlanks" dxfId="7" priority="1">
      <formula>LEN(TRIM(E5))=0</formula>
    </cfRule>
  </conditionalFormatting>
  <conditionalFormatting sqref="S32">
    <cfRule type="expression" dxfId="6" priority="5">
      <formula>$U$32&lt;&gt;""</formula>
    </cfRule>
  </conditionalFormatting>
  <conditionalFormatting sqref="T32:AD32">
    <cfRule type="expression" dxfId="5" priority="2">
      <formula>$U$32&lt;&gt;""</formula>
    </cfRule>
  </conditionalFormatting>
  <dataValidations count="8">
    <dataValidation type="list" allowBlank="1" showInputMessage="1" showErrorMessage="1" sqref="AF2:AF3" xr:uid="{A2FDB092-F729-45F5-AE6B-3A68305D868A}">
      <formula1>$AH$5:$AH$6</formula1>
    </dataValidation>
    <dataValidation imeMode="halfAlpha" allowBlank="1" showInputMessage="1" showErrorMessage="1" sqref="P7" xr:uid="{91EF67FB-B0EC-40ED-B6F6-257CDD399A89}"/>
    <dataValidation imeMode="fullKatakana" allowBlank="1" showInputMessage="1" showErrorMessage="1" sqref="E23 E26" xr:uid="{2DE6899E-48B0-4124-AF94-A80CE6FA76A8}"/>
    <dataValidation type="list" imeMode="halfAlpha" allowBlank="1" showInputMessage="1" showErrorMessage="1" sqref="J5" xr:uid="{2E10AA84-FB8F-4696-9E83-D4AF5BAF16BB}">
      <formula1>$Y$10:$Y$18</formula1>
    </dataValidation>
    <dataValidation type="list" imeMode="halfAlpha" allowBlank="1" showInputMessage="1" showErrorMessage="1" sqref="M4" xr:uid="{E8650FB8-AFE8-4F8F-855B-AF90A640F28B}">
      <formula1>"✔,　"</formula1>
    </dataValidation>
    <dataValidation type="list" allowBlank="1" showInputMessage="1" showErrorMessage="1" sqref="E25:G25" xr:uid="{5B31CBE8-4EB6-4500-A8A4-9F1D2E69AA3D}">
      <formula1>"普通,当座"</formula1>
    </dataValidation>
    <dataValidation type="list" allowBlank="1" showInputMessage="1" showErrorMessage="1" sqref="I18" xr:uid="{6DA745D4-0AAA-4373-BA47-4F7CD3630A3C}">
      <formula1>$AE$13:$AE$18</formula1>
    </dataValidation>
    <dataValidation type="whole" imeMode="halfAlpha" allowBlank="1" showInputMessage="1" showErrorMessage="1" error="西暦（半角数字）で入力してください" prompt="西暦（半角数字）で入力してください" sqref="J7:K7" xr:uid="{8C3137B1-11BC-44D4-9AFA-4B617CE14125}">
      <formula1>0</formula1>
      <formula2>9999</formula2>
    </dataValidation>
  </dataValidations>
  <printOptions horizontalCentered="1"/>
  <pageMargins left="0.59055118110236227" right="0.59055118110236227" top="0.59055118110236227" bottom="0.39370078740157483" header="0.15748031496062992" footer="0.15748031496062992"/>
  <pageSetup paperSize="9" scale="85" orientation="portrait" cellComments="asDisplayed" r:id="rId1"/>
  <headerFooter>
    <oddHeader xml:space="preserve">&amp;R&amp;10
&amp;9.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696F-56F2-45B8-9D5C-7A30C0FA1665}">
  <sheetPr>
    <tabColor rgb="FFFFFFCC"/>
    <pageSetUpPr fitToPage="1"/>
  </sheetPr>
  <dimension ref="A1:BL62"/>
  <sheetViews>
    <sheetView showGridLines="0" view="pageBreakPreview" zoomScale="70" zoomScaleNormal="70" zoomScaleSheetLayoutView="70" workbookViewId="0">
      <selection activeCell="J25" sqref="J25:AE25"/>
    </sheetView>
  </sheetViews>
  <sheetFormatPr baseColWidth="10" defaultColWidth="9" defaultRowHeight="19"/>
  <cols>
    <col min="1" max="13" width="4.6640625" style="2" customWidth="1"/>
    <col min="14" max="14" width="4.83203125" style="2" customWidth="1"/>
    <col min="15" max="15" width="4.6640625" style="2" customWidth="1"/>
    <col min="16" max="16" width="4.83203125" style="2" customWidth="1"/>
    <col min="17" max="18" width="4.6640625" style="2" customWidth="1"/>
    <col min="19" max="19" width="4.83203125" style="2" customWidth="1"/>
    <col min="20" max="54" width="4.6640625" style="2" customWidth="1"/>
    <col min="55" max="55" width="15.83203125" style="132" hidden="1" customWidth="1"/>
    <col min="56" max="56" width="17.6640625" style="132" hidden="1" customWidth="1"/>
    <col min="57" max="57" width="15.83203125" style="132" hidden="1" customWidth="1"/>
    <col min="58" max="58" width="17.6640625" style="132" hidden="1" customWidth="1"/>
    <col min="59" max="59" width="5" style="135" hidden="1" customWidth="1"/>
    <col min="60" max="60" width="5.5" style="138" hidden="1" customWidth="1"/>
    <col min="61" max="61" width="5" style="135" hidden="1" customWidth="1"/>
    <col min="62" max="62" width="6.1640625" style="138" hidden="1" customWidth="1"/>
    <col min="63" max="63" width="20.6640625" style="132" hidden="1" customWidth="1"/>
    <col min="64" max="16384" width="9" style="2"/>
  </cols>
  <sheetData>
    <row r="1" spans="1:64" ht="22">
      <c r="A1" s="22" t="s">
        <v>36</v>
      </c>
      <c r="AG1" s="69" t="str">
        <f>IF(様式第10号!G11="",様式第10号!L4,様式第10号!L4&amp;" 事業実施農業法人等名： "&amp;様式第10号!G11&amp;"")</f>
        <v>〈令和７年度第１回〉</v>
      </c>
      <c r="BC1" s="2"/>
      <c r="BD1" s="2"/>
      <c r="BE1" s="2"/>
    </row>
    <row r="2" spans="1:64" ht="16.5" customHeight="1">
      <c r="AF2" s="125"/>
      <c r="AG2" s="69" t="str">
        <f>IF(様式第10号!$F$15="","","法人等雇用就農者氏名： "&amp;様式第10号!F15)</f>
        <v/>
      </c>
      <c r="BC2" s="131"/>
      <c r="BD2" s="131"/>
    </row>
    <row r="3" spans="1:64" ht="23.25" customHeight="1">
      <c r="A3" s="132" t="s">
        <v>75</v>
      </c>
      <c r="G3" s="1"/>
      <c r="H3" s="9"/>
      <c r="I3" s="9"/>
      <c r="J3" s="9"/>
      <c r="K3" s="9"/>
      <c r="L3" s="9"/>
      <c r="M3" s="9"/>
      <c r="N3" s="9"/>
      <c r="O3" s="9"/>
      <c r="P3" s="9"/>
      <c r="Q3" s="9"/>
      <c r="R3" s="9"/>
      <c r="S3" s="9"/>
      <c r="T3" s="9"/>
      <c r="U3" s="9"/>
      <c r="V3" s="9"/>
      <c r="W3" s="9"/>
      <c r="X3" s="9"/>
      <c r="Y3" s="9"/>
      <c r="Z3" s="9"/>
      <c r="AA3" s="9"/>
      <c r="AB3" s="9"/>
      <c r="AC3" s="9"/>
      <c r="AD3" s="9"/>
      <c r="AE3" s="9"/>
      <c r="AF3" s="9"/>
      <c r="BC3" s="131"/>
      <c r="BD3" s="131"/>
    </row>
    <row r="4" spans="1:64" customFormat="1" ht="23.25" customHeight="1">
      <c r="A4" s="3" t="s">
        <v>76</v>
      </c>
      <c r="B4" s="4"/>
      <c r="C4" s="1"/>
      <c r="D4" s="9"/>
      <c r="E4" s="9"/>
      <c r="F4" s="9"/>
      <c r="AZ4" s="2"/>
      <c r="BA4" s="2"/>
      <c r="BB4" s="2"/>
      <c r="BC4" s="364" t="s">
        <v>37</v>
      </c>
      <c r="BD4" s="364"/>
      <c r="BE4" s="364"/>
      <c r="BF4" s="364"/>
      <c r="BG4" s="364"/>
      <c r="BH4" s="364"/>
      <c r="BI4" s="364"/>
      <c r="BJ4" s="364"/>
      <c r="BK4" s="364"/>
    </row>
    <row r="5" spans="1:64" s="7" customFormat="1" ht="23.25" customHeight="1">
      <c r="A5"/>
      <c r="B5" s="16" t="s">
        <v>77</v>
      </c>
      <c r="C5"/>
      <c r="D5"/>
      <c r="E5" s="16" t="s">
        <v>78</v>
      </c>
      <c r="AZ5" s="2"/>
      <c r="BA5" s="2"/>
      <c r="BB5" s="2"/>
      <c r="BC5" s="251" t="s">
        <v>99</v>
      </c>
      <c r="BD5" s="134"/>
      <c r="BE5" s="134"/>
      <c r="BF5" s="134"/>
      <c r="BG5" s="137"/>
      <c r="BH5" s="140"/>
      <c r="BI5" s="137"/>
      <c r="BJ5" s="140"/>
      <c r="BK5" s="134"/>
    </row>
    <row r="6" spans="1:64" s="7" customFormat="1" ht="23.25" customHeight="1">
      <c r="E6" s="15" t="s">
        <v>79</v>
      </c>
      <c r="AZ6" s="2"/>
      <c r="BA6" s="2"/>
      <c r="BB6" s="2"/>
      <c r="BC6" s="239">
        <f>IF(D12="末",1,D12+1)</f>
        <v>1</v>
      </c>
    </row>
    <row r="7" spans="1:64" s="7" customFormat="1" ht="22" customHeight="1">
      <c r="E7" s="15"/>
      <c r="K7" s="131"/>
      <c r="L7" s="131"/>
      <c r="M7" s="131"/>
      <c r="N7" s="131"/>
      <c r="O7" s="131"/>
      <c r="P7" s="131"/>
      <c r="Q7" s="131"/>
      <c r="R7" s="131"/>
      <c r="S7" s="131"/>
      <c r="U7" s="110"/>
      <c r="V7" s="110"/>
      <c r="W7" s="110"/>
      <c r="X7" s="110"/>
      <c r="Z7" s="110"/>
      <c r="AA7" s="110"/>
      <c r="AB7" s="110"/>
      <c r="AC7" s="110"/>
      <c r="AD7" s="110"/>
      <c r="AE7" s="110"/>
      <c r="AF7" s="110"/>
      <c r="AG7" s="14"/>
      <c r="AZ7" s="2"/>
      <c r="BA7" s="2"/>
      <c r="BB7" s="2"/>
    </row>
    <row r="8" spans="1:64" s="7" customFormat="1" ht="26.25" customHeight="1" thickBot="1">
      <c r="A8" s="2"/>
      <c r="B8" s="5"/>
      <c r="C8" s="221" t="s">
        <v>82</v>
      </c>
      <c r="D8" s="222"/>
      <c r="E8" s="266"/>
      <c r="F8" s="266"/>
      <c r="G8" s="266"/>
      <c r="H8" s="266"/>
      <c r="I8" s="266"/>
      <c r="J8" s="265"/>
      <c r="K8" s="221" t="s">
        <v>89</v>
      </c>
      <c r="L8" s="221"/>
      <c r="M8" s="221"/>
      <c r="N8" s="221"/>
      <c r="O8" s="265"/>
      <c r="P8" s="221" t="s">
        <v>87</v>
      </c>
      <c r="Q8" s="221"/>
      <c r="R8" s="221"/>
      <c r="S8" s="266"/>
      <c r="T8" s="221"/>
      <c r="U8" s="221"/>
      <c r="V8" s="221"/>
      <c r="W8" s="221"/>
      <c r="X8" s="266"/>
      <c r="Y8" s="265"/>
      <c r="Z8" s="2"/>
      <c r="AA8" s="221" t="s">
        <v>88</v>
      </c>
      <c r="AB8" s="221"/>
      <c r="AC8" s="221"/>
      <c r="AD8" s="221"/>
      <c r="AE8" s="221"/>
      <c r="AF8" s="206"/>
      <c r="AG8" s="206"/>
      <c r="AZ8" s="2"/>
      <c r="BA8" s="2"/>
      <c r="BB8" s="2"/>
      <c r="BC8" s="370" t="s">
        <v>98</v>
      </c>
      <c r="BD8" s="370" t="s">
        <v>97</v>
      </c>
      <c r="BE8" s="350" t="s">
        <v>41</v>
      </c>
      <c r="BF8" s="350" t="s">
        <v>68</v>
      </c>
      <c r="BG8" s="367" t="s">
        <v>42</v>
      </c>
      <c r="BH8" s="367"/>
      <c r="BI8" s="367"/>
      <c r="BJ8" s="367"/>
      <c r="BK8" s="229" t="s">
        <v>101</v>
      </c>
    </row>
    <row r="9" spans="1:64" s="7" customFormat="1" ht="11.25" customHeight="1">
      <c r="AC9" s="17"/>
      <c r="AD9" s="17"/>
      <c r="AE9" s="17"/>
      <c r="AF9" s="17"/>
      <c r="AG9" s="14"/>
      <c r="AZ9" s="2"/>
      <c r="BA9" s="2"/>
      <c r="BB9" s="2"/>
      <c r="BC9" s="371"/>
      <c r="BD9" s="371"/>
      <c r="BE9" s="350"/>
      <c r="BF9" s="350"/>
      <c r="BG9" s="367"/>
      <c r="BH9" s="367"/>
      <c r="BI9" s="367"/>
      <c r="BJ9" s="367"/>
      <c r="BK9" s="230" t="s">
        <v>100</v>
      </c>
    </row>
    <row r="10" spans="1:64" s="7" customFormat="1" ht="12" customHeight="1">
      <c r="C10" s="192"/>
      <c r="D10" s="193"/>
      <c r="E10" s="193"/>
      <c r="F10" s="193"/>
      <c r="G10" s="193"/>
      <c r="H10" s="193"/>
      <c r="I10" s="194"/>
      <c r="K10" s="192"/>
      <c r="L10" s="193"/>
      <c r="M10" s="193"/>
      <c r="N10" s="193"/>
      <c r="O10" s="193"/>
      <c r="P10" s="193"/>
      <c r="Q10" s="193"/>
      <c r="R10" s="193"/>
      <c r="S10" s="193"/>
      <c r="T10" s="193"/>
      <c r="U10" s="193"/>
      <c r="V10" s="193"/>
      <c r="W10" s="193"/>
      <c r="X10" s="193"/>
      <c r="Y10" s="193"/>
      <c r="Z10" s="193"/>
      <c r="AA10" s="193"/>
      <c r="AB10" s="193"/>
      <c r="AC10" s="210"/>
      <c r="AD10" s="210"/>
      <c r="AE10" s="211"/>
      <c r="AF10" s="17"/>
      <c r="AG10" s="14"/>
      <c r="AZ10" s="2"/>
      <c r="BA10" s="2"/>
      <c r="BB10" s="2"/>
      <c r="BC10" s="371"/>
      <c r="BD10" s="371"/>
      <c r="BE10" s="350"/>
      <c r="BF10" s="350"/>
      <c r="BG10" s="367"/>
      <c r="BH10" s="367"/>
      <c r="BI10" s="367"/>
      <c r="BJ10" s="367"/>
      <c r="BK10" s="231"/>
    </row>
    <row r="11" spans="1:64" s="7" customFormat="1" ht="30" customHeight="1">
      <c r="C11" s="195"/>
      <c r="D11" s="132" t="s">
        <v>83</v>
      </c>
      <c r="I11" s="196"/>
      <c r="K11" s="195"/>
      <c r="L11" s="188" t="str">
        <f>様式第10号!AG26</f>
        <v/>
      </c>
      <c r="M11" s="21" t="s">
        <v>7</v>
      </c>
      <c r="N11" s="109" t="s">
        <v>43</v>
      </c>
      <c r="O11" s="14"/>
      <c r="P11" s="252" t="str">
        <f t="shared" ref="P11:P16" si="0">BG11</f>
        <v/>
      </c>
      <c r="Q11" s="205" t="s">
        <v>19</v>
      </c>
      <c r="R11" s="218" t="str">
        <f t="shared" ref="R11:R16" si="1">BH11</f>
        <v/>
      </c>
      <c r="S11" s="204" t="s">
        <v>8</v>
      </c>
      <c r="T11" s="203" t="s">
        <v>18</v>
      </c>
      <c r="U11" s="218" t="str">
        <f t="shared" ref="U11:U16" si="2">BI11</f>
        <v/>
      </c>
      <c r="V11" s="205" t="s">
        <v>19</v>
      </c>
      <c r="W11" s="218" t="str">
        <f t="shared" ref="W11:W16" si="3">BJ11</f>
        <v/>
      </c>
      <c r="X11" s="204" t="s">
        <v>8</v>
      </c>
      <c r="Y11" s="212" t="s">
        <v>80</v>
      </c>
      <c r="AA11" s="348"/>
      <c r="AB11" s="349"/>
      <c r="AC11" s="11" t="s">
        <v>44</v>
      </c>
      <c r="AD11" s="2"/>
      <c r="AE11" s="196"/>
      <c r="AF11" s="109"/>
      <c r="AG11" s="109"/>
      <c r="AZ11" s="2"/>
      <c r="BA11" s="2"/>
      <c r="BB11" s="2"/>
      <c r="BC11" s="240" t="str">
        <f t="shared" ref="BC11:BC16" si="4">L11</f>
        <v/>
      </c>
      <c r="BD11" s="240">
        <f t="shared" ref="BD11:BD16" si="5">IF(L11="",0,EOMONTH(L11,0))</f>
        <v>0</v>
      </c>
      <c r="BE11" s="141" t="str">
        <f t="shared" ref="BE11:BE16" si="6">IFERROR(EDATE(EDATE(EDATE($BC11,-1)+$BC$6-1,IF($D$15="当月",0,-1)),IF($D$12="末",1,0)),"")</f>
        <v/>
      </c>
      <c r="BF11" s="166" t="str">
        <f>IFERROR(EDATE(BE11,1)-1,"")</f>
        <v/>
      </c>
      <c r="BG11" s="142" t="str">
        <f>IFERROR(IF(BD11=0,"",MONTH(BE11)),"")</f>
        <v/>
      </c>
      <c r="BH11" s="142" t="str">
        <f>IFERROR(IF(BD11=0,"",DAY(BE11)),"")</f>
        <v/>
      </c>
      <c r="BI11" s="143" t="str">
        <f>IFERROR(IF(BD11=0,"",MONTH(BF11)),"")</f>
        <v/>
      </c>
      <c r="BJ11" s="143" t="str">
        <f>IFERROR(IF(BD11=0,"",DAY(BF11)),"")</f>
        <v/>
      </c>
      <c r="BK11" s="169" t="str">
        <f t="shared" ref="BK11:BK16" si="7">L11</f>
        <v/>
      </c>
      <c r="BL11" s="2"/>
    </row>
    <row r="12" spans="1:64" ht="30" customHeight="1">
      <c r="C12" s="197"/>
      <c r="D12" s="365"/>
      <c r="E12" s="366"/>
      <c r="F12" s="190" t="s">
        <v>81</v>
      </c>
      <c r="G12" s="191"/>
      <c r="I12" s="198"/>
      <c r="K12" s="197"/>
      <c r="L12" s="188" t="str">
        <f>様式第10号!AG27</f>
        <v/>
      </c>
      <c r="M12" s="21" t="s">
        <v>7</v>
      </c>
      <c r="N12" s="109" t="s">
        <v>43</v>
      </c>
      <c r="O12" s="14"/>
      <c r="P12" s="252" t="str">
        <f t="shared" si="0"/>
        <v/>
      </c>
      <c r="Q12" s="205" t="s">
        <v>19</v>
      </c>
      <c r="R12" s="218" t="str">
        <f t="shared" si="1"/>
        <v/>
      </c>
      <c r="S12" s="204" t="s">
        <v>8</v>
      </c>
      <c r="T12" s="203" t="s">
        <v>18</v>
      </c>
      <c r="U12" s="218" t="str">
        <f t="shared" si="2"/>
        <v/>
      </c>
      <c r="V12" s="205" t="s">
        <v>47</v>
      </c>
      <c r="W12" s="218" t="str">
        <f t="shared" si="3"/>
        <v/>
      </c>
      <c r="X12" s="204" t="s">
        <v>8</v>
      </c>
      <c r="Y12" s="212" t="s">
        <v>80</v>
      </c>
      <c r="AA12" s="348"/>
      <c r="AB12" s="349"/>
      <c r="AC12" s="11" t="s">
        <v>44</v>
      </c>
      <c r="AE12" s="198"/>
      <c r="AF12" s="109"/>
      <c r="AG12" s="109"/>
      <c r="BC12" s="240" t="str">
        <f t="shared" si="4"/>
        <v/>
      </c>
      <c r="BD12" s="240">
        <f t="shared" si="5"/>
        <v>0</v>
      </c>
      <c r="BE12" s="141" t="str">
        <f t="shared" si="6"/>
        <v/>
      </c>
      <c r="BF12" s="166" t="str">
        <f t="shared" ref="BF12:BF16" si="8">IFERROR(EDATE(BE12,1)-1,"")</f>
        <v/>
      </c>
      <c r="BG12" s="142" t="str">
        <f t="shared" ref="BG12:BG16" si="9">IFERROR(IF(BD12=0,"",MONTH(BE12)),"")</f>
        <v/>
      </c>
      <c r="BH12" s="142" t="str">
        <f t="shared" ref="BH12:BH16" si="10">IFERROR(IF(BD12=0,"",DAY(BE12)),"")</f>
        <v/>
      </c>
      <c r="BI12" s="143" t="str">
        <f t="shared" ref="BI12:BI16" si="11">IFERROR(IF(BD12=0,"",MONTH(BF12)),"")</f>
        <v/>
      </c>
      <c r="BJ12" s="143" t="str">
        <f t="shared" ref="BJ12:BJ16" si="12">IFERROR(IF(BD12=0,"",DAY(BF12)),"")</f>
        <v/>
      </c>
      <c r="BK12" s="169" t="str">
        <f t="shared" si="7"/>
        <v/>
      </c>
    </row>
    <row r="13" spans="1:64" ht="30" customHeight="1">
      <c r="C13" s="197"/>
      <c r="F13" s="191"/>
      <c r="G13" s="191"/>
      <c r="I13" s="198"/>
      <c r="K13" s="197"/>
      <c r="L13" s="188" t="str">
        <f>様式第10号!AG28</f>
        <v/>
      </c>
      <c r="M13" s="21" t="s">
        <v>7</v>
      </c>
      <c r="N13" s="109" t="s">
        <v>43</v>
      </c>
      <c r="O13" s="14"/>
      <c r="P13" s="252" t="str">
        <f t="shared" si="0"/>
        <v/>
      </c>
      <c r="Q13" s="205" t="s">
        <v>19</v>
      </c>
      <c r="R13" s="218" t="str">
        <f t="shared" si="1"/>
        <v/>
      </c>
      <c r="S13" s="204" t="s">
        <v>8</v>
      </c>
      <c r="T13" s="203" t="s">
        <v>18</v>
      </c>
      <c r="U13" s="218" t="str">
        <f t="shared" si="2"/>
        <v/>
      </c>
      <c r="V13" s="205" t="s">
        <v>19</v>
      </c>
      <c r="W13" s="218" t="str">
        <f t="shared" si="3"/>
        <v/>
      </c>
      <c r="X13" s="204" t="s">
        <v>8</v>
      </c>
      <c r="Y13" s="212" t="s">
        <v>80</v>
      </c>
      <c r="AA13" s="348"/>
      <c r="AB13" s="349"/>
      <c r="AC13" s="11" t="s">
        <v>44</v>
      </c>
      <c r="AE13" s="198"/>
      <c r="AF13" s="109"/>
      <c r="AG13" s="109"/>
      <c r="BC13" s="240" t="str">
        <f t="shared" si="4"/>
        <v/>
      </c>
      <c r="BD13" s="240">
        <f t="shared" si="5"/>
        <v>0</v>
      </c>
      <c r="BE13" s="141" t="str">
        <f t="shared" si="6"/>
        <v/>
      </c>
      <c r="BF13" s="166" t="str">
        <f t="shared" si="8"/>
        <v/>
      </c>
      <c r="BG13" s="142" t="str">
        <f t="shared" si="9"/>
        <v/>
      </c>
      <c r="BH13" s="142" t="str">
        <f t="shared" si="10"/>
        <v/>
      </c>
      <c r="BI13" s="143" t="str">
        <f t="shared" si="11"/>
        <v/>
      </c>
      <c r="BJ13" s="143" t="str">
        <f t="shared" si="12"/>
        <v/>
      </c>
      <c r="BK13" s="169" t="str">
        <f t="shared" si="7"/>
        <v/>
      </c>
    </row>
    <row r="14" spans="1:64" ht="30" customHeight="1">
      <c r="C14" s="197"/>
      <c r="D14" s="132" t="s">
        <v>84</v>
      </c>
      <c r="E14" s="7"/>
      <c r="F14" s="7"/>
      <c r="G14" s="7"/>
      <c r="I14" s="198"/>
      <c r="K14" s="197"/>
      <c r="L14" s="188" t="str">
        <f>様式第10号!AG29</f>
        <v/>
      </c>
      <c r="M14" s="21" t="s">
        <v>7</v>
      </c>
      <c r="N14" s="109" t="s">
        <v>43</v>
      </c>
      <c r="O14" s="14"/>
      <c r="P14" s="252" t="str">
        <f t="shared" si="0"/>
        <v/>
      </c>
      <c r="Q14" s="205" t="s">
        <v>19</v>
      </c>
      <c r="R14" s="218" t="str">
        <f t="shared" si="1"/>
        <v/>
      </c>
      <c r="S14" s="204" t="s">
        <v>8</v>
      </c>
      <c r="T14" s="203" t="s">
        <v>18</v>
      </c>
      <c r="U14" s="218" t="str">
        <f t="shared" si="2"/>
        <v/>
      </c>
      <c r="V14" s="205" t="s">
        <v>19</v>
      </c>
      <c r="W14" s="218" t="str">
        <f t="shared" si="3"/>
        <v/>
      </c>
      <c r="X14" s="204" t="s">
        <v>8</v>
      </c>
      <c r="Y14" s="212" t="s">
        <v>80</v>
      </c>
      <c r="AA14" s="348"/>
      <c r="AB14" s="349"/>
      <c r="AC14" s="11" t="s">
        <v>44</v>
      </c>
      <c r="AE14" s="198"/>
      <c r="AF14" s="109"/>
      <c r="AG14" s="109"/>
      <c r="BC14" s="240" t="str">
        <f t="shared" si="4"/>
        <v/>
      </c>
      <c r="BD14" s="240">
        <f t="shared" si="5"/>
        <v>0</v>
      </c>
      <c r="BE14" s="141" t="str">
        <f t="shared" si="6"/>
        <v/>
      </c>
      <c r="BF14" s="166" t="str">
        <f t="shared" si="8"/>
        <v/>
      </c>
      <c r="BG14" s="142" t="str">
        <f t="shared" si="9"/>
        <v/>
      </c>
      <c r="BH14" s="142" t="str">
        <f t="shared" si="10"/>
        <v/>
      </c>
      <c r="BI14" s="143" t="str">
        <f t="shared" si="11"/>
        <v/>
      </c>
      <c r="BJ14" s="143" t="str">
        <f t="shared" si="12"/>
        <v/>
      </c>
      <c r="BK14" s="169" t="str">
        <f t="shared" si="7"/>
        <v/>
      </c>
    </row>
    <row r="15" spans="1:64" ht="30" customHeight="1">
      <c r="C15" s="197"/>
      <c r="D15" s="365"/>
      <c r="E15" s="366"/>
      <c r="F15" s="190" t="s">
        <v>85</v>
      </c>
      <c r="G15" s="191"/>
      <c r="I15" s="198"/>
      <c r="K15" s="197"/>
      <c r="L15" s="188" t="str">
        <f>様式第10号!AG30</f>
        <v/>
      </c>
      <c r="M15" s="21" t="s">
        <v>7</v>
      </c>
      <c r="N15" s="109" t="s">
        <v>43</v>
      </c>
      <c r="O15" s="14"/>
      <c r="P15" s="252" t="str">
        <f t="shared" si="0"/>
        <v/>
      </c>
      <c r="Q15" s="205" t="s">
        <v>19</v>
      </c>
      <c r="R15" s="218" t="str">
        <f t="shared" si="1"/>
        <v/>
      </c>
      <c r="S15" s="204" t="s">
        <v>8</v>
      </c>
      <c r="T15" s="203" t="s">
        <v>18</v>
      </c>
      <c r="U15" s="218" t="str">
        <f t="shared" si="2"/>
        <v/>
      </c>
      <c r="V15" s="205" t="s">
        <v>19</v>
      </c>
      <c r="W15" s="218" t="str">
        <f t="shared" si="3"/>
        <v/>
      </c>
      <c r="X15" s="204" t="s">
        <v>8</v>
      </c>
      <c r="Y15" s="212" t="s">
        <v>80</v>
      </c>
      <c r="AA15" s="348"/>
      <c r="AB15" s="349"/>
      <c r="AC15" s="11" t="s">
        <v>44</v>
      </c>
      <c r="AE15" s="198"/>
      <c r="AF15" s="109"/>
      <c r="AG15" s="109"/>
      <c r="BC15" s="240" t="str">
        <f t="shared" si="4"/>
        <v/>
      </c>
      <c r="BD15" s="240">
        <f t="shared" si="5"/>
        <v>0</v>
      </c>
      <c r="BE15" s="141" t="str">
        <f t="shared" si="6"/>
        <v/>
      </c>
      <c r="BF15" s="166" t="str">
        <f t="shared" si="8"/>
        <v/>
      </c>
      <c r="BG15" s="142" t="str">
        <f t="shared" si="9"/>
        <v/>
      </c>
      <c r="BH15" s="142" t="str">
        <f t="shared" si="10"/>
        <v/>
      </c>
      <c r="BI15" s="143" t="str">
        <f t="shared" si="11"/>
        <v/>
      </c>
      <c r="BJ15" s="143" t="str">
        <f t="shared" si="12"/>
        <v/>
      </c>
      <c r="BK15" s="169" t="str">
        <f t="shared" si="7"/>
        <v/>
      </c>
    </row>
    <row r="16" spans="1:64" ht="30" customHeight="1">
      <c r="C16" s="197"/>
      <c r="D16" s="365"/>
      <c r="E16" s="366"/>
      <c r="F16" s="190" t="s">
        <v>86</v>
      </c>
      <c r="G16" s="191"/>
      <c r="I16" s="198"/>
      <c r="K16" s="197"/>
      <c r="L16" s="188" t="str">
        <f>様式第10号!AG31</f>
        <v/>
      </c>
      <c r="M16" s="21" t="s">
        <v>7</v>
      </c>
      <c r="N16" s="109" t="s">
        <v>43</v>
      </c>
      <c r="O16" s="14"/>
      <c r="P16" s="252" t="str">
        <f t="shared" si="0"/>
        <v/>
      </c>
      <c r="Q16" s="205" t="s">
        <v>19</v>
      </c>
      <c r="R16" s="218" t="str">
        <f t="shared" si="1"/>
        <v/>
      </c>
      <c r="S16" s="204" t="s">
        <v>8</v>
      </c>
      <c r="T16" s="203" t="s">
        <v>18</v>
      </c>
      <c r="U16" s="218" t="str">
        <f t="shared" si="2"/>
        <v/>
      </c>
      <c r="V16" s="205" t="s">
        <v>19</v>
      </c>
      <c r="W16" s="218" t="str">
        <f t="shared" si="3"/>
        <v/>
      </c>
      <c r="X16" s="204" t="s">
        <v>8</v>
      </c>
      <c r="Y16" s="212" t="s">
        <v>80</v>
      </c>
      <c r="AA16" s="348"/>
      <c r="AB16" s="349"/>
      <c r="AC16" s="11" t="s">
        <v>44</v>
      </c>
      <c r="AE16" s="198"/>
      <c r="AF16" s="109"/>
      <c r="AG16" s="109"/>
      <c r="BC16" s="240" t="str">
        <f t="shared" si="4"/>
        <v/>
      </c>
      <c r="BD16" s="240">
        <f t="shared" si="5"/>
        <v>0</v>
      </c>
      <c r="BE16" s="141" t="str">
        <f t="shared" si="6"/>
        <v/>
      </c>
      <c r="BF16" s="166" t="str">
        <f t="shared" si="8"/>
        <v/>
      </c>
      <c r="BG16" s="142" t="str">
        <f t="shared" si="9"/>
        <v/>
      </c>
      <c r="BH16" s="142" t="str">
        <f t="shared" si="10"/>
        <v/>
      </c>
      <c r="BI16" s="143" t="str">
        <f t="shared" si="11"/>
        <v/>
      </c>
      <c r="BJ16" s="143" t="str">
        <f t="shared" si="12"/>
        <v/>
      </c>
      <c r="BK16" s="169" t="str">
        <f t="shared" si="7"/>
        <v/>
      </c>
    </row>
    <row r="17" spans="1:64" ht="17.25" customHeight="1">
      <c r="C17" s="197"/>
      <c r="E17" s="191"/>
      <c r="F17" s="191"/>
      <c r="I17" s="198"/>
      <c r="K17" s="197"/>
      <c r="AE17" s="198"/>
      <c r="BC17" s="368" t="s">
        <v>48</v>
      </c>
      <c r="BD17" s="369"/>
      <c r="BF17" s="131"/>
    </row>
    <row r="18" spans="1:64" ht="30" customHeight="1">
      <c r="C18" s="197"/>
      <c r="I18" s="198"/>
      <c r="K18" s="197"/>
      <c r="L18" s="110"/>
      <c r="M18" s="110"/>
      <c r="N18" s="110"/>
      <c r="O18" s="110"/>
      <c r="P18" s="110"/>
      <c r="Q18" s="110"/>
      <c r="R18" s="110"/>
      <c r="S18" s="110"/>
      <c r="T18" s="14"/>
      <c r="X18" s="203" t="s">
        <v>49</v>
      </c>
      <c r="Y18" s="109"/>
      <c r="Z18" s="109" t="s">
        <v>43</v>
      </c>
      <c r="AA18" s="359" t="str">
        <f>IF(様式第10号!$I$18="","",ROUNDDOWN(SUM($AA$11:$AB$16)/(様式第10号!I18)/4,2))</f>
        <v/>
      </c>
      <c r="AB18" s="360"/>
      <c r="AC18" s="203" t="s">
        <v>44</v>
      </c>
      <c r="AD18" s="109"/>
      <c r="AE18" s="198"/>
      <c r="BC18" s="247">
        <v>1</v>
      </c>
      <c r="BD18" s="248" t="s">
        <v>50</v>
      </c>
    </row>
    <row r="19" spans="1:64" ht="12" customHeight="1">
      <c r="B19" s="1"/>
      <c r="C19" s="199"/>
      <c r="D19" s="200"/>
      <c r="E19" s="200"/>
      <c r="F19" s="200"/>
      <c r="G19" s="201"/>
      <c r="H19" s="200"/>
      <c r="I19" s="202"/>
      <c r="K19" s="213"/>
      <c r="L19" s="200"/>
      <c r="M19" s="214"/>
      <c r="N19" s="214"/>
      <c r="O19" s="214"/>
      <c r="P19" s="214"/>
      <c r="Q19" s="214"/>
      <c r="R19" s="214"/>
      <c r="S19" s="214"/>
      <c r="T19" s="214"/>
      <c r="U19" s="214"/>
      <c r="V19" s="214"/>
      <c r="W19" s="214"/>
      <c r="X19" s="214"/>
      <c r="Y19" s="214"/>
      <c r="Z19" s="214"/>
      <c r="AA19" s="214"/>
      <c r="AB19" s="214"/>
      <c r="AC19" s="214"/>
      <c r="AD19" s="214"/>
      <c r="AE19" s="215"/>
      <c r="BC19" s="223">
        <f>BC18+1</f>
        <v>2</v>
      </c>
      <c r="BD19" s="224" t="s">
        <v>51</v>
      </c>
    </row>
    <row r="20" spans="1:64" ht="28.5" customHeight="1">
      <c r="A20" s="1"/>
      <c r="K20" s="9"/>
      <c r="L20" s="9"/>
      <c r="N20" s="9"/>
      <c r="O20" s="9"/>
      <c r="P20" s="9"/>
      <c r="Q20" s="9"/>
      <c r="R20" s="9"/>
      <c r="S20" s="9"/>
      <c r="T20" s="9"/>
      <c r="U20" s="9"/>
      <c r="V20" s="9"/>
      <c r="W20" s="9"/>
      <c r="X20" s="9"/>
      <c r="Y20" s="9"/>
      <c r="Z20" s="9"/>
      <c r="AA20" s="9"/>
      <c r="AB20" s="9"/>
      <c r="AC20" s="9"/>
      <c r="AD20" s="9"/>
      <c r="AE20" s="9"/>
      <c r="AF20" s="9"/>
      <c r="BC20" s="223">
        <f t="shared" ref="BC20:BC38" si="13">BC19+1</f>
        <v>3</v>
      </c>
      <c r="BD20" s="224"/>
    </row>
    <row r="21" spans="1:64" ht="26.25" customHeight="1">
      <c r="A21" s="216" t="s">
        <v>90</v>
      </c>
      <c r="G21" s="12"/>
      <c r="BC21" s="223">
        <f>BC20+1</f>
        <v>4</v>
      </c>
      <c r="BD21" s="225"/>
      <c r="BE21" s="134"/>
      <c r="BF21" s="134"/>
      <c r="BG21" s="137"/>
      <c r="BH21" s="140"/>
      <c r="BI21" s="137"/>
      <c r="BJ21" s="140"/>
      <c r="BK21" s="134"/>
      <c r="BL21" s="7"/>
    </row>
    <row r="22" spans="1:64" s="7" customFormat="1" ht="26.25" customHeight="1">
      <c r="A22" s="207"/>
      <c r="B22" s="7" t="s">
        <v>91</v>
      </c>
      <c r="G22" s="189"/>
      <c r="BC22" s="223">
        <f t="shared" si="13"/>
        <v>5</v>
      </c>
      <c r="BD22" s="224"/>
      <c r="BF22" s="132"/>
      <c r="BG22" s="135"/>
      <c r="BH22" s="138"/>
      <c r="BI22" s="135"/>
      <c r="BJ22" s="138"/>
      <c r="BK22" s="132"/>
      <c r="BL22" s="2"/>
    </row>
    <row r="23" spans="1:64" ht="27" customHeight="1" thickBot="1">
      <c r="B23" s="221" t="s">
        <v>94</v>
      </c>
      <c r="C23" s="221"/>
      <c r="D23" s="221"/>
      <c r="E23" s="221"/>
      <c r="F23" s="221"/>
      <c r="G23" s="221"/>
      <c r="H23" s="221"/>
      <c r="I23" s="14"/>
      <c r="J23" s="221" t="s">
        <v>93</v>
      </c>
      <c r="K23" s="222"/>
      <c r="L23" s="222"/>
      <c r="M23" s="222"/>
      <c r="N23" s="222"/>
      <c r="O23" s="222"/>
      <c r="P23" s="222"/>
      <c r="R23" s="263" t="str">
        <f>IF(OR(BE25&gt;1,BE26&gt;1,BE27&gt;1,BE28&gt;1,BE29&gt;1,BE30&gt;1),"↓▲各月の研修内容が重複してます","")</f>
        <v/>
      </c>
      <c r="BC23" s="223">
        <f t="shared" si="13"/>
        <v>6</v>
      </c>
      <c r="BD23" s="224"/>
      <c r="BE23" s="250" t="s">
        <v>112</v>
      </c>
      <c r="BF23" s="277" t="s">
        <v>118</v>
      </c>
    </row>
    <row r="24" spans="1:64" ht="16.5" customHeight="1">
      <c r="B24" s="17"/>
      <c r="C24" s="17"/>
      <c r="D24" s="17"/>
      <c r="E24" s="17"/>
      <c r="F24" s="17"/>
      <c r="G24" s="17"/>
      <c r="H24" s="17"/>
      <c r="I24" s="14"/>
      <c r="BC24" s="223">
        <f t="shared" si="13"/>
        <v>7</v>
      </c>
      <c r="BD24" s="224"/>
      <c r="BE24" s="241" t="s">
        <v>113</v>
      </c>
      <c r="BF24" s="249" t="str">
        <f>IF(様式第10号!$J$5="","",VLOOKUP(様式第10号!$AE$26,様式第10号!$AE$13:$AF$21,2,0))</f>
        <v/>
      </c>
      <c r="BG24" s="253" t="s">
        <v>120</v>
      </c>
    </row>
    <row r="25" spans="1:64" ht="36" customHeight="1">
      <c r="A25" s="187"/>
      <c r="B25" s="187" t="str">
        <f>L11</f>
        <v/>
      </c>
      <c r="C25" s="21" t="s">
        <v>7</v>
      </c>
      <c r="D25" s="109" t="s">
        <v>43</v>
      </c>
      <c r="E25" s="348"/>
      <c r="F25" s="349"/>
      <c r="G25" s="14" t="s">
        <v>44</v>
      </c>
      <c r="I25" s="267"/>
      <c r="J25" s="345"/>
      <c r="K25" s="346"/>
      <c r="L25" s="346"/>
      <c r="M25" s="346"/>
      <c r="N25" s="346"/>
      <c r="O25" s="346"/>
      <c r="P25" s="346"/>
      <c r="Q25" s="346"/>
      <c r="R25" s="346"/>
      <c r="S25" s="346"/>
      <c r="T25" s="346"/>
      <c r="U25" s="346"/>
      <c r="V25" s="346"/>
      <c r="W25" s="346"/>
      <c r="X25" s="346"/>
      <c r="Y25" s="346"/>
      <c r="Z25" s="346"/>
      <c r="AA25" s="346"/>
      <c r="AB25" s="346"/>
      <c r="AC25" s="346"/>
      <c r="AD25" s="346"/>
      <c r="AE25" s="347"/>
      <c r="AF25" s="124"/>
      <c r="BC25" s="223">
        <f t="shared" si="13"/>
        <v>8</v>
      </c>
      <c r="BD25" s="224"/>
      <c r="BE25" s="242">
        <f t="shared" ref="BE25:BE30" si="14">COUNTIF($J$25:$AE$30,J25)</f>
        <v>0</v>
      </c>
      <c r="BF25" s="254">
        <f>様式第10号!$I$18</f>
        <v>0</v>
      </c>
      <c r="BG25" s="253" t="s">
        <v>119</v>
      </c>
    </row>
    <row r="26" spans="1:64" ht="36" customHeight="1">
      <c r="A26" s="188"/>
      <c r="B26" s="187" t="str">
        <f t="shared" ref="B26:B30" si="15">L12</f>
        <v/>
      </c>
      <c r="C26" s="21" t="s">
        <v>7</v>
      </c>
      <c r="D26" s="109" t="s">
        <v>43</v>
      </c>
      <c r="E26" s="348"/>
      <c r="F26" s="349"/>
      <c r="G26" s="14" t="s">
        <v>44</v>
      </c>
      <c r="H26" s="267"/>
      <c r="I26" s="267"/>
      <c r="J26" s="345"/>
      <c r="K26" s="346"/>
      <c r="L26" s="346"/>
      <c r="M26" s="346"/>
      <c r="N26" s="346"/>
      <c r="O26" s="346"/>
      <c r="P26" s="346"/>
      <c r="Q26" s="346"/>
      <c r="R26" s="346"/>
      <c r="S26" s="346"/>
      <c r="T26" s="346"/>
      <c r="U26" s="346"/>
      <c r="V26" s="346"/>
      <c r="W26" s="346"/>
      <c r="X26" s="346"/>
      <c r="Y26" s="346"/>
      <c r="Z26" s="346"/>
      <c r="AA26" s="346"/>
      <c r="AB26" s="346"/>
      <c r="AC26" s="346"/>
      <c r="AD26" s="346"/>
      <c r="AE26" s="347"/>
      <c r="AF26" s="124"/>
      <c r="BC26" s="223">
        <f>BC25+1</f>
        <v>9</v>
      </c>
      <c r="BD26" s="224"/>
      <c r="BE26" s="242">
        <f t="shared" si="14"/>
        <v>0</v>
      </c>
      <c r="BF26" s="132" t="s">
        <v>116</v>
      </c>
    </row>
    <row r="27" spans="1:64" ht="36" customHeight="1">
      <c r="A27" s="188"/>
      <c r="B27" s="187" t="str">
        <f t="shared" si="15"/>
        <v/>
      </c>
      <c r="C27" s="21" t="s">
        <v>7</v>
      </c>
      <c r="D27" s="109" t="s">
        <v>43</v>
      </c>
      <c r="E27" s="348"/>
      <c r="F27" s="349"/>
      <c r="G27" s="14" t="s">
        <v>44</v>
      </c>
      <c r="H27" s="267"/>
      <c r="I27" s="267"/>
      <c r="J27" s="345"/>
      <c r="K27" s="346"/>
      <c r="L27" s="346"/>
      <c r="M27" s="346"/>
      <c r="N27" s="346"/>
      <c r="O27" s="346"/>
      <c r="P27" s="346"/>
      <c r="Q27" s="346"/>
      <c r="R27" s="346"/>
      <c r="S27" s="346"/>
      <c r="T27" s="346"/>
      <c r="U27" s="346"/>
      <c r="V27" s="346"/>
      <c r="W27" s="346"/>
      <c r="X27" s="346"/>
      <c r="Y27" s="346"/>
      <c r="Z27" s="346"/>
      <c r="AA27" s="346"/>
      <c r="AB27" s="346"/>
      <c r="AC27" s="346"/>
      <c r="AD27" s="346"/>
      <c r="AE27" s="347"/>
      <c r="AF27" s="124"/>
      <c r="BC27" s="223">
        <f t="shared" si="13"/>
        <v>10</v>
      </c>
      <c r="BD27" s="224"/>
      <c r="BE27" s="242">
        <f t="shared" si="14"/>
        <v>0</v>
      </c>
    </row>
    <row r="28" spans="1:64" ht="36" customHeight="1">
      <c r="A28" s="187"/>
      <c r="B28" s="187" t="str">
        <f t="shared" si="15"/>
        <v/>
      </c>
      <c r="C28" s="21" t="s">
        <v>7</v>
      </c>
      <c r="D28" s="109" t="s">
        <v>43</v>
      </c>
      <c r="E28" s="348"/>
      <c r="F28" s="349"/>
      <c r="G28" s="14" t="s">
        <v>44</v>
      </c>
      <c r="H28" s="267"/>
      <c r="I28" s="267"/>
      <c r="J28" s="345"/>
      <c r="K28" s="346"/>
      <c r="L28" s="346"/>
      <c r="M28" s="346"/>
      <c r="N28" s="346"/>
      <c r="O28" s="346"/>
      <c r="P28" s="346"/>
      <c r="Q28" s="346"/>
      <c r="R28" s="346"/>
      <c r="S28" s="346"/>
      <c r="T28" s="346"/>
      <c r="U28" s="346"/>
      <c r="V28" s="346"/>
      <c r="W28" s="346"/>
      <c r="X28" s="346"/>
      <c r="Y28" s="346"/>
      <c r="Z28" s="346"/>
      <c r="AA28" s="346"/>
      <c r="AB28" s="346"/>
      <c r="AC28" s="346"/>
      <c r="AD28" s="346"/>
      <c r="AE28" s="347"/>
      <c r="AF28" s="124"/>
      <c r="BC28" s="223">
        <f t="shared" si="13"/>
        <v>11</v>
      </c>
      <c r="BD28" s="224"/>
      <c r="BE28" s="242">
        <f t="shared" si="14"/>
        <v>0</v>
      </c>
    </row>
    <row r="29" spans="1:64" ht="36" customHeight="1">
      <c r="A29" s="188"/>
      <c r="B29" s="187" t="str">
        <f t="shared" si="15"/>
        <v/>
      </c>
      <c r="C29" s="21" t="s">
        <v>7</v>
      </c>
      <c r="D29" s="109" t="s">
        <v>43</v>
      </c>
      <c r="E29" s="348"/>
      <c r="F29" s="349"/>
      <c r="G29" s="14" t="s">
        <v>44</v>
      </c>
      <c r="H29" s="267"/>
      <c r="I29" s="267"/>
      <c r="J29" s="345"/>
      <c r="K29" s="346"/>
      <c r="L29" s="346"/>
      <c r="M29" s="346"/>
      <c r="N29" s="346"/>
      <c r="O29" s="346"/>
      <c r="P29" s="346"/>
      <c r="Q29" s="346"/>
      <c r="R29" s="346"/>
      <c r="S29" s="346"/>
      <c r="T29" s="346"/>
      <c r="U29" s="346"/>
      <c r="V29" s="346"/>
      <c r="W29" s="346"/>
      <c r="X29" s="346"/>
      <c r="Y29" s="346"/>
      <c r="Z29" s="346"/>
      <c r="AA29" s="346"/>
      <c r="AB29" s="346"/>
      <c r="AC29" s="346"/>
      <c r="AD29" s="346"/>
      <c r="AE29" s="347"/>
      <c r="AF29" s="124"/>
      <c r="BC29" s="223">
        <f t="shared" si="13"/>
        <v>12</v>
      </c>
      <c r="BD29" s="226"/>
      <c r="BE29" s="242">
        <f t="shared" si="14"/>
        <v>0</v>
      </c>
    </row>
    <row r="30" spans="1:64" ht="36" customHeight="1">
      <c r="A30" s="188"/>
      <c r="B30" s="187" t="str">
        <f t="shared" si="15"/>
        <v/>
      </c>
      <c r="C30" s="21" t="s">
        <v>7</v>
      </c>
      <c r="D30" s="109" t="s">
        <v>43</v>
      </c>
      <c r="E30" s="348"/>
      <c r="F30" s="349"/>
      <c r="G30" s="14" t="s">
        <v>44</v>
      </c>
      <c r="H30" s="267"/>
      <c r="I30" s="267"/>
      <c r="J30" s="345"/>
      <c r="K30" s="346"/>
      <c r="L30" s="346"/>
      <c r="M30" s="346"/>
      <c r="N30" s="346"/>
      <c r="O30" s="346"/>
      <c r="P30" s="346"/>
      <c r="Q30" s="346"/>
      <c r="R30" s="346"/>
      <c r="S30" s="346"/>
      <c r="T30" s="346"/>
      <c r="U30" s="346"/>
      <c r="V30" s="346"/>
      <c r="W30" s="346"/>
      <c r="X30" s="346"/>
      <c r="Y30" s="346"/>
      <c r="Z30" s="346"/>
      <c r="AA30" s="346"/>
      <c r="AB30" s="346"/>
      <c r="AC30" s="346"/>
      <c r="AD30" s="346"/>
      <c r="AE30" s="347"/>
      <c r="AF30" s="124"/>
      <c r="BC30" s="223">
        <f t="shared" si="13"/>
        <v>13</v>
      </c>
      <c r="BD30" s="224"/>
      <c r="BE30" s="243">
        <f t="shared" si="14"/>
        <v>0</v>
      </c>
      <c r="BF30" s="2"/>
      <c r="BG30" s="2"/>
      <c r="BH30" s="2"/>
      <c r="BI30" s="2"/>
      <c r="BJ30" s="2"/>
      <c r="BK30" s="2"/>
    </row>
    <row r="31" spans="1:64" ht="17.25" customHeight="1">
      <c r="C31" s="125"/>
      <c r="J31" s="208"/>
      <c r="BC31" s="223">
        <f t="shared" si="13"/>
        <v>14</v>
      </c>
      <c r="BD31" s="224"/>
      <c r="BE31" s="132" t="s">
        <v>117</v>
      </c>
      <c r="BF31" s="131"/>
    </row>
    <row r="32" spans="1:64" ht="36.75" customHeight="1">
      <c r="A32" s="21"/>
      <c r="C32" s="21" t="s">
        <v>92</v>
      </c>
      <c r="D32" s="109" t="s">
        <v>43</v>
      </c>
      <c r="E32" s="359" t="str">
        <f>IF(SUM(E25:F30)=0,"",SUM(E25:F30))</f>
        <v/>
      </c>
      <c r="F32" s="360"/>
      <c r="G32" s="203" t="s">
        <v>44</v>
      </c>
      <c r="H32" s="109"/>
      <c r="J32" s="263" t="str">
        <f>IFERROR(IF(E32/BF25&lt;25,"←▲研修時間は年間を通じて300時間以上（月平均25時間以上）を確保してください",""),"")</f>
        <v/>
      </c>
      <c r="K32" s="245"/>
      <c r="L32" s="245"/>
      <c r="M32" s="245"/>
      <c r="N32" s="245"/>
      <c r="O32" s="110"/>
      <c r="P32" s="110"/>
      <c r="Q32" s="110"/>
      <c r="R32" s="110"/>
      <c r="T32" s="14"/>
      <c r="BC32" s="223">
        <f t="shared" si="13"/>
        <v>15</v>
      </c>
      <c r="BD32" s="224"/>
    </row>
    <row r="33" spans="1:64" ht="44.25" customHeight="1">
      <c r="A33" s="217" t="str">
        <f>IF(様式第10号!$J$5="","≪③法人等雇用就農者の所感（疑問、課題等を含む）≫","≪③法人等雇用就農者の所感（疑問、課題等を含む） （"&amp;MONTH(様式第10号!F17)&amp;"月～"&amp;MONTH(様式第10号!J17)&amp;"月の研修総括)≫")</f>
        <v>≪③法人等雇用就農者の所感（疑問、課題等を含む）≫</v>
      </c>
      <c r="B33" s="1"/>
      <c r="C33" s="1"/>
      <c r="D33" s="1"/>
      <c r="E33" s="1"/>
      <c r="F33" s="1"/>
      <c r="G33" s="1"/>
      <c r="H33" s="1"/>
      <c r="I33" s="6"/>
      <c r="J33" s="6"/>
      <c r="K33" s="18"/>
      <c r="L33" s="18"/>
      <c r="M33" s="18"/>
      <c r="N33" s="101"/>
      <c r="O33" s="100"/>
      <c r="P33" s="19"/>
      <c r="R33" s="8"/>
      <c r="S33" s="10"/>
      <c r="T33" s="10"/>
      <c r="U33" s="20"/>
      <c r="V33" s="20"/>
      <c r="W33" s="20"/>
      <c r="X33" s="20"/>
      <c r="Y33" s="20"/>
      <c r="Z33" s="20"/>
      <c r="AA33" s="20"/>
      <c r="AB33" s="20"/>
      <c r="AC33" s="20"/>
      <c r="AD33" s="20"/>
      <c r="AE33" s="20"/>
      <c r="AF33" s="209"/>
      <c r="BC33" s="223">
        <f t="shared" si="13"/>
        <v>16</v>
      </c>
      <c r="BD33" s="224"/>
    </row>
    <row r="34" spans="1:64" ht="60.75" customHeight="1">
      <c r="A34" s="268"/>
      <c r="B34" s="361"/>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3"/>
      <c r="AF34" s="197"/>
      <c r="BC34" s="223">
        <f t="shared" si="13"/>
        <v>17</v>
      </c>
      <c r="BD34" s="224"/>
      <c r="BF34" s="133"/>
      <c r="BG34" s="136"/>
      <c r="BH34" s="139"/>
      <c r="BI34" s="136"/>
      <c r="BJ34" s="139"/>
      <c r="BK34" s="133"/>
      <c r="BL34"/>
    </row>
    <row r="35" spans="1:64" customFormat="1" ht="21.75" customHeight="1">
      <c r="A35" s="269" t="str">
        <f>IF(様式第10号!$J$5="","≪④研修指導者の所感（法人等雇用就農者の所感に対する対応、指導結果等を含む）≫","≪④研修指導者の所感（法人等雇用就農者の所感に対する対応、指導結果等を含む） （"&amp;MONTH(様式第10号!F17)&amp;"月～"&amp;MONTH(様式第10号!J17)&amp;"月の研修総括)≫")</f>
        <v>≪④研修指導者の所感（法人等雇用就農者の所感に対する対応、指導結果等を含む）≫</v>
      </c>
      <c r="B35" s="4"/>
      <c r="C35" s="4"/>
      <c r="D35" s="4"/>
      <c r="E35" s="4"/>
      <c r="F35" s="4"/>
      <c r="G35" s="4"/>
      <c r="H35" s="4"/>
      <c r="I35" s="4"/>
      <c r="J35" s="4"/>
      <c r="K35" s="4"/>
      <c r="L35" s="4"/>
      <c r="M35" s="4"/>
      <c r="N35" s="4"/>
      <c r="O35" s="4"/>
      <c r="P35" s="4"/>
      <c r="Q35" s="4"/>
      <c r="R35" s="4"/>
      <c r="S35" s="4"/>
      <c r="T35" s="4"/>
      <c r="U35" s="4"/>
      <c r="V35" s="3"/>
      <c r="W35" s="3"/>
      <c r="Y35" s="4"/>
      <c r="Z35" s="4"/>
      <c r="AA35" s="4"/>
      <c r="AB35" s="4"/>
      <c r="AC35" s="4"/>
      <c r="AD35" s="4"/>
      <c r="AE35" s="4"/>
      <c r="AF35" s="4"/>
      <c r="BC35" s="223">
        <f t="shared" si="13"/>
        <v>18</v>
      </c>
      <c r="BD35" s="224"/>
      <c r="BE35" s="132"/>
      <c r="BF35" s="132"/>
      <c r="BG35" s="135"/>
      <c r="BH35" s="138"/>
      <c r="BI35" s="135"/>
      <c r="BJ35" s="138"/>
      <c r="BK35" s="132"/>
      <c r="BL35" s="2"/>
    </row>
    <row r="36" spans="1:64" ht="62.25" customHeight="1">
      <c r="A36" s="268"/>
      <c r="B36" s="361"/>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3"/>
      <c r="AF36" s="197"/>
      <c r="BC36" s="223">
        <f t="shared" si="13"/>
        <v>19</v>
      </c>
      <c r="BD36" s="224"/>
    </row>
    <row r="37" spans="1:64" ht="18" customHeight="1">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BC37" s="223">
        <f t="shared" si="13"/>
        <v>20</v>
      </c>
      <c r="BD37" s="224"/>
    </row>
    <row r="38" spans="1:64" ht="28" customHeight="1">
      <c r="A38" s="256" t="s">
        <v>95</v>
      </c>
      <c r="B38" s="208"/>
      <c r="C38" s="208"/>
      <c r="D38" s="208"/>
      <c r="E38" s="208"/>
      <c r="F38" s="208"/>
      <c r="G38" s="208"/>
      <c r="H38" s="208"/>
      <c r="I38" s="208"/>
      <c r="J38" s="208"/>
      <c r="K38" s="208"/>
      <c r="L38" s="208"/>
      <c r="M38" s="257"/>
      <c r="N38" s="208"/>
      <c r="O38" s="208"/>
      <c r="P38" s="208"/>
      <c r="Q38" s="208"/>
      <c r="R38" s="208"/>
      <c r="S38" s="208"/>
      <c r="T38" s="208"/>
      <c r="U38" s="208"/>
      <c r="V38" s="208"/>
      <c r="W38" s="208"/>
      <c r="X38" s="208"/>
      <c r="Y38" s="208"/>
      <c r="Z38" s="208"/>
      <c r="AA38" s="208"/>
      <c r="AB38" s="208"/>
      <c r="AC38" s="208"/>
      <c r="AD38" s="208"/>
      <c r="AE38" s="258"/>
      <c r="BC38" s="223">
        <f t="shared" si="13"/>
        <v>21</v>
      </c>
      <c r="BD38" s="224"/>
    </row>
    <row r="39" spans="1:64" ht="5" customHeight="1">
      <c r="A39" s="197"/>
      <c r="C39" s="130"/>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259"/>
      <c r="AF39" s="126"/>
      <c r="AG39" s="126"/>
      <c r="BC39" s="223">
        <f t="shared" ref="BC39:BC43" si="16">BC38+1</f>
        <v>22</v>
      </c>
      <c r="BD39" s="224"/>
    </row>
    <row r="40" spans="1:64" ht="30" customHeight="1">
      <c r="A40" s="197"/>
      <c r="B40" s="219"/>
      <c r="D40" s="190" t="s">
        <v>102</v>
      </c>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259"/>
      <c r="AF40" s="126"/>
      <c r="BC40" s="223">
        <f t="shared" si="16"/>
        <v>23</v>
      </c>
      <c r="BD40" s="224"/>
    </row>
    <row r="41" spans="1:64" ht="5" customHeight="1">
      <c r="A41" s="197"/>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259"/>
      <c r="AF41" s="126"/>
      <c r="BC41" s="223">
        <f t="shared" si="16"/>
        <v>24</v>
      </c>
      <c r="BD41" s="224"/>
    </row>
    <row r="42" spans="1:64" ht="30" customHeight="1">
      <c r="A42" s="197"/>
      <c r="B42" s="219"/>
      <c r="D42" s="190" t="s">
        <v>103</v>
      </c>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260"/>
      <c r="AF42" s="190"/>
      <c r="BC42" s="223">
        <f t="shared" si="16"/>
        <v>25</v>
      </c>
      <c r="BD42" s="224"/>
    </row>
    <row r="43" spans="1:64" ht="24.75" customHeight="1">
      <c r="A43" s="197"/>
      <c r="D43" s="12" t="s">
        <v>121</v>
      </c>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261"/>
      <c r="BC43" s="223">
        <f t="shared" si="16"/>
        <v>26</v>
      </c>
      <c r="BD43" s="224"/>
    </row>
    <row r="44" spans="1:64" ht="30" customHeight="1">
      <c r="A44" s="197"/>
      <c r="D44" s="219"/>
      <c r="E44" s="12" t="s">
        <v>104</v>
      </c>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262"/>
      <c r="AF44" s="127"/>
      <c r="BC44" s="223">
        <f>BC43+1</f>
        <v>27</v>
      </c>
      <c r="BD44" s="224"/>
    </row>
    <row r="45" spans="1:64" ht="13.5" customHeight="1">
      <c r="A45" s="197"/>
      <c r="D45" s="167" t="s">
        <v>105</v>
      </c>
      <c r="E45" s="167"/>
      <c r="F45" s="167"/>
      <c r="G45" s="167"/>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262"/>
      <c r="AF45" s="127"/>
      <c r="BC45" s="223">
        <f>BC44+1</f>
        <v>28</v>
      </c>
      <c r="BD45" s="224"/>
    </row>
    <row r="46" spans="1:64" ht="8.25" customHeight="1">
      <c r="A46" s="197"/>
      <c r="AE46" s="198"/>
      <c r="BC46" s="223">
        <f>BC45+1</f>
        <v>29</v>
      </c>
      <c r="BD46" s="224"/>
    </row>
    <row r="47" spans="1:64" ht="30" customHeight="1">
      <c r="A47" s="197"/>
      <c r="B47" s="219"/>
      <c r="D47" s="12" t="s">
        <v>53</v>
      </c>
      <c r="AE47" s="198"/>
      <c r="BC47" s="223">
        <f>BC46+1</f>
        <v>30</v>
      </c>
      <c r="BD47" s="224"/>
    </row>
    <row r="48" spans="1:64" ht="5" customHeight="1">
      <c r="A48" s="197"/>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259"/>
      <c r="AF48" s="126"/>
      <c r="BC48" s="223" t="s">
        <v>57</v>
      </c>
      <c r="BD48" s="224"/>
    </row>
    <row r="49" spans="1:63" ht="30" customHeight="1">
      <c r="A49" s="197"/>
      <c r="B49" s="219"/>
      <c r="D49" s="12" t="s">
        <v>54</v>
      </c>
      <c r="AE49" s="198"/>
      <c r="BC49" s="227"/>
      <c r="BD49" s="228"/>
    </row>
    <row r="50" spans="1:63" ht="6.75" customHeight="1">
      <c r="A50" s="197"/>
      <c r="AE50" s="198"/>
    </row>
    <row r="51" spans="1:63" ht="30" customHeight="1">
      <c r="A51" s="197"/>
      <c r="B51" s="219"/>
      <c r="D51" s="12" t="s">
        <v>106</v>
      </c>
      <c r="AE51" s="198"/>
    </row>
    <row r="52" spans="1:63" ht="6.75" customHeight="1">
      <c r="A52" s="197"/>
      <c r="AE52" s="198"/>
    </row>
    <row r="53" spans="1:63">
      <c r="A53" s="264" t="s">
        <v>96</v>
      </c>
      <c r="AE53" s="198"/>
    </row>
    <row r="54" spans="1:63" ht="6.75" customHeight="1">
      <c r="A54" s="197"/>
      <c r="AE54" s="198"/>
    </row>
    <row r="55" spans="1:63" ht="30" customHeight="1">
      <c r="A55" s="197"/>
      <c r="B55" s="219"/>
      <c r="D55" s="12" t="s">
        <v>55</v>
      </c>
      <c r="AE55" s="198"/>
    </row>
    <row r="56" spans="1:63" ht="5" customHeight="1">
      <c r="A56" s="197"/>
      <c r="C56" s="130"/>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259"/>
      <c r="AF56" s="126"/>
    </row>
    <row r="57" spans="1:63" ht="30" customHeight="1">
      <c r="A57" s="197"/>
      <c r="B57" s="219"/>
      <c r="D57" s="12" t="s">
        <v>56</v>
      </c>
      <c r="AE57" s="198"/>
    </row>
    <row r="58" spans="1:63" ht="12" customHeight="1">
      <c r="A58" s="213"/>
      <c r="B58" s="214"/>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5"/>
    </row>
    <row r="59" spans="1:63" ht="30" customHeight="1">
      <c r="A59" s="232" t="s">
        <v>107</v>
      </c>
    </row>
    <row r="60" spans="1:63" ht="30" customHeight="1">
      <c r="A60" s="164"/>
      <c r="B60" s="233" t="s">
        <v>108</v>
      </c>
      <c r="C60" s="233" t="s">
        <v>58</v>
      </c>
      <c r="D60" s="165"/>
      <c r="E60" s="165"/>
      <c r="F60" s="165"/>
      <c r="G60" s="351" t="str">
        <f>IF(BK11=0,"",IF(様式第10号!J5=1,"正社員採用日",BK11))</f>
        <v/>
      </c>
      <c r="H60" s="351"/>
      <c r="I60" s="351"/>
      <c r="J60" s="351"/>
      <c r="K60" s="351"/>
      <c r="L60" s="235" t="s">
        <v>18</v>
      </c>
      <c r="M60" s="351" t="str">
        <f>IFERROR(INDEX(BK11:BK16,COUNTIF(BD11:BD16,"&lt;&gt;0")),"")</f>
        <v/>
      </c>
      <c r="N60" s="351"/>
      <c r="O60" s="351"/>
      <c r="P60" s="351"/>
      <c r="Q60" s="351"/>
      <c r="R60" s="234"/>
      <c r="S60" s="236"/>
      <c r="T60" s="236"/>
      <c r="U60" s="237" t="s">
        <v>111</v>
      </c>
      <c r="V60" s="352" t="s">
        <v>110</v>
      </c>
      <c r="W60" s="353"/>
      <c r="X60" s="353"/>
      <c r="Y60" s="353"/>
      <c r="Z60" s="353"/>
      <c r="AA60" s="353"/>
      <c r="AB60" s="353"/>
      <c r="AC60" s="353"/>
      <c r="AD60" s="353"/>
      <c r="AE60" s="353"/>
      <c r="AF60" s="353"/>
      <c r="AG60" s="354"/>
      <c r="AT60" s="132"/>
      <c r="AU60" s="132"/>
      <c r="AV60" s="132"/>
      <c r="AW60" s="132"/>
      <c r="AX60" s="132"/>
      <c r="AY60" s="135"/>
      <c r="AZ60" s="138"/>
      <c r="BA60" s="135"/>
      <c r="BB60" s="138"/>
      <c r="BC60" s="2"/>
      <c r="BD60" s="2"/>
      <c r="BE60" s="2"/>
      <c r="BF60" s="2"/>
      <c r="BG60" s="2"/>
      <c r="BH60" s="2"/>
      <c r="BI60" s="2"/>
      <c r="BJ60" s="2"/>
      <c r="BK60" s="2"/>
    </row>
    <row r="61" spans="1:63" ht="30" customHeight="1">
      <c r="A61" s="164"/>
      <c r="B61" s="233" t="s">
        <v>108</v>
      </c>
      <c r="C61" s="233" t="s">
        <v>109</v>
      </c>
      <c r="D61" s="220"/>
      <c r="E61" s="220"/>
      <c r="F61" s="220"/>
      <c r="G61" s="358" t="str">
        <f>BE11</f>
        <v/>
      </c>
      <c r="H61" s="358"/>
      <c r="I61" s="358"/>
      <c r="J61" s="358"/>
      <c r="K61" s="358"/>
      <c r="L61" s="235" t="s">
        <v>18</v>
      </c>
      <c r="M61" s="358" t="str">
        <f>IFERROR(INDEX(BD11:BD16,COUNTIF(BD11:BD16,"&lt;&gt;0")),"")</f>
        <v/>
      </c>
      <c r="N61" s="358"/>
      <c r="O61" s="358"/>
      <c r="P61" s="358"/>
      <c r="Q61" s="358"/>
      <c r="R61" s="238"/>
      <c r="S61" s="132"/>
      <c r="T61" s="132"/>
      <c r="U61" s="237" t="s">
        <v>69</v>
      </c>
      <c r="V61" s="355"/>
      <c r="W61" s="356"/>
      <c r="X61" s="356"/>
      <c r="Y61" s="356"/>
      <c r="Z61" s="356"/>
      <c r="AA61" s="356"/>
      <c r="AB61" s="356"/>
      <c r="AC61" s="356"/>
      <c r="AD61" s="356"/>
      <c r="AE61" s="356"/>
      <c r="AF61" s="356"/>
      <c r="AG61" s="357"/>
      <c r="AT61" s="132"/>
      <c r="AU61" s="132"/>
      <c r="AV61" s="132"/>
      <c r="AW61" s="132"/>
      <c r="AX61" s="132"/>
      <c r="AY61" s="135"/>
      <c r="AZ61" s="138"/>
      <c r="BA61" s="135"/>
      <c r="BB61" s="138"/>
      <c r="BC61" s="2"/>
      <c r="BD61" s="2"/>
      <c r="BE61" s="2"/>
      <c r="BF61" s="2"/>
      <c r="BG61" s="2"/>
      <c r="BH61" s="2"/>
      <c r="BI61" s="2"/>
      <c r="BJ61" s="2"/>
      <c r="BK61" s="2"/>
    </row>
    <row r="62" spans="1:63">
      <c r="I62" s="132"/>
      <c r="J62" s="132"/>
      <c r="K62" s="132"/>
      <c r="L62" s="132"/>
      <c r="M62" s="351"/>
      <c r="N62" s="351"/>
      <c r="O62" s="351"/>
      <c r="P62" s="351"/>
      <c r="Q62" s="351"/>
      <c r="R62" s="132"/>
      <c r="S62" s="132"/>
      <c r="T62" s="132"/>
      <c r="U62" s="132"/>
      <c r="V62" s="132"/>
      <c r="W62" s="132"/>
      <c r="X62" s="132"/>
      <c r="Y62" s="132"/>
      <c r="Z62" s="132"/>
      <c r="AA62" s="132"/>
      <c r="AB62" s="132"/>
      <c r="AC62" s="132"/>
      <c r="AZ62" s="132"/>
      <c r="BA62" s="132"/>
      <c r="BB62" s="132"/>
      <c r="BD62" s="135"/>
      <c r="BE62" s="138"/>
      <c r="BF62" s="135"/>
      <c r="BG62" s="138"/>
      <c r="BH62" s="132"/>
      <c r="BI62" s="2"/>
      <c r="BJ62" s="2"/>
      <c r="BK62" s="2"/>
    </row>
  </sheetData>
  <sheetProtection algorithmName="SHA-512" hashValue="GMoycfHdYDOjPv9fdwNokIbcdnRk6cjSsiX/YrvjINGdf7XawGwbvIaYHcXpUHAr3yfEnaRoOH48W4kCXl/zzA==" saltValue="OjvI8Py/PrK/gkGUvM1IzA==" spinCount="100000" sheet="1" selectLockedCells="1"/>
  <mergeCells count="38">
    <mergeCell ref="BC4:BK4"/>
    <mergeCell ref="D12:E12"/>
    <mergeCell ref="D15:E15"/>
    <mergeCell ref="D16:E16"/>
    <mergeCell ref="AA18:AB18"/>
    <mergeCell ref="AA11:AB11"/>
    <mergeCell ref="AA12:AB12"/>
    <mergeCell ref="AA13:AB13"/>
    <mergeCell ref="AA14:AB14"/>
    <mergeCell ref="AA15:AB15"/>
    <mergeCell ref="AA16:AB16"/>
    <mergeCell ref="BG8:BJ10"/>
    <mergeCell ref="BC17:BD17"/>
    <mergeCell ref="BC8:BC10"/>
    <mergeCell ref="BD8:BD10"/>
    <mergeCell ref="BE8:BE10"/>
    <mergeCell ref="M62:Q62"/>
    <mergeCell ref="V60:AG61"/>
    <mergeCell ref="M60:Q60"/>
    <mergeCell ref="M61:Q61"/>
    <mergeCell ref="E30:F30"/>
    <mergeCell ref="E32:F32"/>
    <mergeCell ref="J30:AE30"/>
    <mergeCell ref="G61:K61"/>
    <mergeCell ref="G60:K60"/>
    <mergeCell ref="B34:AE34"/>
    <mergeCell ref="B36:AE36"/>
    <mergeCell ref="BF8:BF10"/>
    <mergeCell ref="J25:AE25"/>
    <mergeCell ref="J26:AE26"/>
    <mergeCell ref="J27:AE27"/>
    <mergeCell ref="J28:AE28"/>
    <mergeCell ref="J29:AE29"/>
    <mergeCell ref="E25:F25"/>
    <mergeCell ref="E26:F26"/>
    <mergeCell ref="E27:F27"/>
    <mergeCell ref="E28:F28"/>
    <mergeCell ref="E29:F29"/>
  </mergeCells>
  <phoneticPr fontId="2"/>
  <conditionalFormatting sqref="B34:AE34 B36:AE36 B40 B42 D44 B47 B49 B51 B55 B57">
    <cfRule type="containsBlanks" dxfId="4" priority="3">
      <formula>LEN(TRIM(B34))=0</formula>
    </cfRule>
  </conditionalFormatting>
  <conditionalFormatting sqref="J25:AE30">
    <cfRule type="duplicateValues" dxfId="3" priority="2"/>
  </conditionalFormatting>
  <conditionalFormatting sqref="P11:P16 R11:R16 U11:U16 W11:W16 D12:E12 D15:E16 E25:F30 J25:AE30">
    <cfRule type="containsBlanks" dxfId="2" priority="4">
      <formula>LEN(TRIM(D11))=0</formula>
    </cfRule>
  </conditionalFormatting>
  <conditionalFormatting sqref="AA11:AB16">
    <cfRule type="containsBlanks" dxfId="1" priority="7">
      <formula>LEN(TRIM(AA11))=0</formula>
    </cfRule>
  </conditionalFormatting>
  <conditionalFormatting sqref="BE25:BE30">
    <cfRule type="cellIs" dxfId="0" priority="1" operator="greaterThan">
      <formula>1</formula>
    </cfRule>
  </conditionalFormatting>
  <dataValidations count="8">
    <dataValidation type="list" allowBlank="1" showInputMessage="1" showErrorMessage="1" sqref="R11:R16 W11:W16" xr:uid="{8CB74031-80C4-4C99-8588-08F16A3B4313}">
      <formula1>"1,2,3,4,5,6,7,8,9,10,11,12,13,14,15,16,17,18,19,20,21,22,23,24,25,26,27,28,29,30,31"</formula1>
    </dataValidation>
    <dataValidation type="list" allowBlank="1" showInputMessage="1" showErrorMessage="1" sqref="U11:U16 P11:P16" xr:uid="{AFEA33EB-02B5-4869-9EB3-8AE1C80CF695}">
      <formula1>"1,2,3,4,5,6,7,8,9,10,11,12"</formula1>
    </dataValidation>
    <dataValidation type="textLength" allowBlank="1" showInputMessage="1" showErrorMessage="1" errorTitle="文字数オーバー" error="全角30文字以内で入力してください。" sqref="AF25:AF30" xr:uid="{6C6734CE-AD47-4C79-AF0A-DA79EF5E0EE9}">
      <formula1>0</formula1>
      <formula2>32</formula2>
    </dataValidation>
    <dataValidation type="textLength" allowBlank="1" showInputMessage="1" showErrorMessage="1" errorTitle="文字数オーバー" error="全角30文字以内で入力してください。" sqref="H26:H30 I25:J30" xr:uid="{18D07100-4773-43CB-B599-E798572F00F3}">
      <formula1>0</formula1>
      <formula2>40</formula2>
    </dataValidation>
    <dataValidation type="list" imeMode="halfAlpha" allowBlank="1" showInputMessage="1" showErrorMessage="1" sqref="C39 D44 B47 B40 B42 B49 C56 B55 B57 B51" xr:uid="{E78B09F6-F545-4D70-8370-33D0D41FC8F5}">
      <formula1>"✔,　"</formula1>
    </dataValidation>
    <dataValidation type="list" allowBlank="1" showInputMessage="1" showErrorMessage="1" sqref="D15:E15" xr:uid="{0BEE5825-B164-4715-B70A-51D9060C89F9}">
      <formula1>$BD$18:$BD$19</formula1>
    </dataValidation>
    <dataValidation type="textLength" allowBlank="1" showInputMessage="1" showErrorMessage="1" sqref="A34 A36" xr:uid="{2DEB039B-9D16-464D-B21D-140083749725}">
      <formula1>0</formula1>
      <formula2>150</formula2>
    </dataValidation>
    <dataValidation type="list" allowBlank="1" showInputMessage="1" showErrorMessage="1" sqref="D12:E12 D16:E16" xr:uid="{49EC36C2-C1FA-4B5D-9EE6-BC3FF0414634}">
      <formula1>$BC$18:$BC$48</formula1>
    </dataValidation>
  </dataValidations>
  <printOptions horizontalCentered="1"/>
  <pageMargins left="0.59055118110236227" right="0.39370078740157483" top="0.59055118110236227" bottom="0.39370078740157483" header="0.15748031496062992" footer="0.15748031496062992"/>
  <pageSetup paperSize="9" scale="54" orientation="portrait" cellComments="asDisplayed" r:id="rId1"/>
  <headerFooter>
    <oddHeader xml:space="preserve">&amp;R&amp;10
&amp;9.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1354-3541-44D1-B8CD-FB93EA2A23D3}">
  <dimension ref="B2:AB12"/>
  <sheetViews>
    <sheetView showGridLines="0" zoomScale="115" zoomScaleNormal="115" workbookViewId="0">
      <selection activeCell="C16" sqref="C16"/>
    </sheetView>
  </sheetViews>
  <sheetFormatPr baseColWidth="10" defaultColWidth="8.83203125" defaultRowHeight="14"/>
  <cols>
    <col min="1" max="1" width="2.6640625" customWidth="1"/>
    <col min="2" max="2" width="6" customWidth="1"/>
    <col min="3" max="3" width="3.6640625" style="145" customWidth="1"/>
    <col min="4" max="4" width="4.33203125" customWidth="1"/>
    <col min="5" max="5" width="3" customWidth="1"/>
    <col min="6" max="6" width="6.1640625" customWidth="1"/>
    <col min="7" max="7" width="5.83203125" customWidth="1"/>
    <col min="8" max="8" width="3.5" customWidth="1"/>
    <col min="9" max="9" width="4.1640625" customWidth="1"/>
    <col min="10" max="10" width="4" customWidth="1"/>
    <col min="11" max="11" width="4.33203125" customWidth="1"/>
    <col min="12" max="12" width="4" customWidth="1"/>
    <col min="13" max="13" width="3.5" customWidth="1"/>
    <col min="14" max="14" width="4.6640625" customWidth="1"/>
    <col min="15" max="15" width="4" customWidth="1"/>
    <col min="16" max="16" width="4.6640625" customWidth="1"/>
    <col min="17" max="17" width="4" customWidth="1"/>
    <col min="18" max="18" width="3.1640625" customWidth="1"/>
    <col min="19" max="19" width="2.83203125" customWidth="1"/>
    <col min="20" max="20" width="3.1640625" customWidth="1"/>
    <col min="21" max="21" width="1" customWidth="1"/>
    <col min="22" max="22" width="7" customWidth="1"/>
    <col min="23" max="23" width="2.6640625" customWidth="1"/>
    <col min="24" max="24" width="5" customWidth="1"/>
    <col min="25" max="25" width="2.1640625" customWidth="1"/>
    <col min="26" max="26" width="2.33203125" customWidth="1"/>
    <col min="27" max="27" width="5.1640625" customWidth="1"/>
    <col min="28" max="28" width="6.1640625" customWidth="1"/>
  </cols>
  <sheetData>
    <row r="2" spans="2:28" ht="19">
      <c r="B2" s="372" t="s">
        <v>67</v>
      </c>
      <c r="C2" s="372"/>
      <c r="D2" s="372"/>
      <c r="E2" s="372"/>
      <c r="F2" s="372"/>
    </row>
    <row r="4" spans="2:28" ht="20" thickBot="1">
      <c r="B4" s="162"/>
      <c r="C4" s="163" t="s">
        <v>38</v>
      </c>
      <c r="D4" s="163"/>
      <c r="E4" s="163"/>
      <c r="F4" s="163"/>
      <c r="G4" s="163"/>
      <c r="H4" s="7"/>
      <c r="I4" s="373" t="s">
        <v>39</v>
      </c>
      <c r="J4" s="373"/>
      <c r="K4" s="373"/>
      <c r="L4" s="373"/>
      <c r="M4" s="373"/>
      <c r="N4" s="373"/>
      <c r="O4" s="373"/>
      <c r="P4" s="373"/>
      <c r="Q4" s="373"/>
      <c r="R4" s="7"/>
      <c r="S4" s="373" t="s">
        <v>40</v>
      </c>
      <c r="T4" s="373"/>
      <c r="U4" s="373"/>
      <c r="V4" s="373"/>
      <c r="W4" s="373"/>
      <c r="X4" s="373"/>
      <c r="Y4" s="373"/>
      <c r="Z4" s="373"/>
      <c r="AA4" s="373"/>
      <c r="AB4" s="373"/>
    </row>
    <row r="5" spans="2:28" ht="19">
      <c r="C5" s="146"/>
      <c r="D5" s="17"/>
      <c r="E5" s="17"/>
      <c r="F5" s="17"/>
      <c r="G5" s="17"/>
      <c r="H5" s="7"/>
      <c r="I5" s="7"/>
      <c r="J5" s="7"/>
      <c r="K5" s="7"/>
      <c r="L5" s="7"/>
      <c r="M5" s="7"/>
      <c r="N5" s="7"/>
      <c r="O5" s="7"/>
      <c r="P5" s="7"/>
      <c r="Q5" s="7"/>
      <c r="R5" s="7"/>
      <c r="S5" s="7"/>
      <c r="T5" s="7"/>
      <c r="U5" s="7"/>
      <c r="V5" s="7"/>
      <c r="W5" s="7"/>
      <c r="X5" s="7"/>
      <c r="Y5" s="7"/>
      <c r="Z5" s="7"/>
      <c r="AA5" s="7"/>
      <c r="AB5" s="7"/>
    </row>
    <row r="6" spans="2:28" ht="22">
      <c r="B6" s="158" t="s">
        <v>62</v>
      </c>
      <c r="C6" s="147">
        <v>2</v>
      </c>
      <c r="D6" s="148" t="s">
        <v>7</v>
      </c>
      <c r="E6" s="149" t="s">
        <v>43</v>
      </c>
      <c r="F6" s="159">
        <v>200</v>
      </c>
      <c r="G6" s="149" t="s">
        <v>44</v>
      </c>
      <c r="H6" s="150"/>
      <c r="I6" s="160">
        <v>1</v>
      </c>
      <c r="J6" s="161" t="s">
        <v>19</v>
      </c>
      <c r="K6" s="160">
        <v>21</v>
      </c>
      <c r="L6" s="161" t="s">
        <v>8</v>
      </c>
      <c r="M6" s="148" t="s">
        <v>18</v>
      </c>
      <c r="N6" s="160">
        <v>2</v>
      </c>
      <c r="O6" s="161" t="s">
        <v>19</v>
      </c>
      <c r="P6" s="160">
        <v>20</v>
      </c>
      <c r="Q6" s="161" t="s">
        <v>8</v>
      </c>
      <c r="R6" s="150"/>
      <c r="S6" s="147">
        <v>2</v>
      </c>
      <c r="T6" s="148" t="s">
        <v>7</v>
      </c>
      <c r="U6" s="151" t="s">
        <v>45</v>
      </c>
      <c r="V6" s="152">
        <v>44958</v>
      </c>
      <c r="W6" s="153" t="s">
        <v>18</v>
      </c>
      <c r="X6" s="154" t="s">
        <v>66</v>
      </c>
      <c r="Y6" s="151" t="s">
        <v>46</v>
      </c>
      <c r="Z6" s="155" t="s">
        <v>43</v>
      </c>
      <c r="AA6" s="159">
        <v>30</v>
      </c>
      <c r="AB6" s="149" t="s">
        <v>44</v>
      </c>
    </row>
    <row r="7" spans="2:28" ht="12" customHeight="1">
      <c r="B7" s="145"/>
      <c r="C7" s="156"/>
      <c r="D7" s="157"/>
      <c r="E7" s="157"/>
      <c r="F7" s="157"/>
      <c r="G7" s="157"/>
      <c r="H7" s="157"/>
      <c r="I7" s="157"/>
      <c r="J7" s="157"/>
      <c r="K7" s="157"/>
      <c r="L7" s="157"/>
      <c r="M7" s="157"/>
      <c r="N7" s="157"/>
      <c r="O7" s="157"/>
      <c r="P7" s="157"/>
      <c r="Q7" s="157"/>
      <c r="R7" s="157"/>
      <c r="S7" s="156"/>
      <c r="T7" s="157"/>
      <c r="U7" s="157"/>
      <c r="V7" s="157"/>
      <c r="W7" s="157"/>
      <c r="X7" s="157"/>
      <c r="Y7" s="157"/>
      <c r="Z7" s="157"/>
      <c r="AA7" s="157"/>
      <c r="AB7" s="157"/>
    </row>
    <row r="8" spans="2:28" ht="22">
      <c r="B8" s="158" t="s">
        <v>63</v>
      </c>
      <c r="C8" s="147">
        <v>2</v>
      </c>
      <c r="D8" s="148" t="s">
        <v>7</v>
      </c>
      <c r="E8" s="149" t="s">
        <v>43</v>
      </c>
      <c r="F8" s="159">
        <v>200</v>
      </c>
      <c r="G8" s="149" t="s">
        <v>44</v>
      </c>
      <c r="H8" s="150"/>
      <c r="I8" s="160">
        <v>12</v>
      </c>
      <c r="J8" s="161" t="s">
        <v>19</v>
      </c>
      <c r="K8" s="160">
        <v>21</v>
      </c>
      <c r="L8" s="161" t="s">
        <v>8</v>
      </c>
      <c r="M8" s="148" t="s">
        <v>18</v>
      </c>
      <c r="N8" s="160">
        <v>1</v>
      </c>
      <c r="O8" s="161" t="s">
        <v>47</v>
      </c>
      <c r="P8" s="160">
        <v>20</v>
      </c>
      <c r="Q8" s="161" t="s">
        <v>8</v>
      </c>
      <c r="R8" s="150"/>
      <c r="S8" s="147">
        <v>2</v>
      </c>
      <c r="T8" s="148" t="s">
        <v>7</v>
      </c>
      <c r="U8" s="151" t="s">
        <v>45</v>
      </c>
      <c r="V8" s="152">
        <v>44958</v>
      </c>
      <c r="W8" s="153" t="s">
        <v>18</v>
      </c>
      <c r="X8" s="154" t="s">
        <v>66</v>
      </c>
      <c r="Y8" s="151" t="s">
        <v>46</v>
      </c>
      <c r="Z8" s="155" t="s">
        <v>43</v>
      </c>
      <c r="AA8" s="159">
        <v>30</v>
      </c>
      <c r="AB8" s="149" t="s">
        <v>44</v>
      </c>
    </row>
    <row r="9" spans="2:28" ht="12" customHeight="1">
      <c r="B9" s="145"/>
      <c r="C9" s="156"/>
      <c r="D9" s="157"/>
      <c r="E9" s="157"/>
      <c r="F9" s="157"/>
      <c r="G9" s="157"/>
      <c r="H9" s="157"/>
      <c r="I9" s="157"/>
      <c r="J9" s="157"/>
      <c r="K9" s="157"/>
      <c r="L9" s="157"/>
      <c r="M9" s="157"/>
      <c r="N9" s="157"/>
      <c r="O9" s="157"/>
      <c r="P9" s="157"/>
      <c r="Q9" s="157"/>
      <c r="R9" s="157"/>
      <c r="S9" s="156"/>
      <c r="T9" s="157"/>
      <c r="U9" s="157"/>
      <c r="V9" s="157"/>
      <c r="W9" s="157"/>
      <c r="X9" s="157"/>
      <c r="Y9" s="157"/>
      <c r="Z9" s="157"/>
      <c r="AA9" s="157"/>
      <c r="AB9" s="157"/>
    </row>
    <row r="10" spans="2:28" ht="22">
      <c r="B10" s="158" t="s">
        <v>64</v>
      </c>
      <c r="C10" s="147">
        <v>2</v>
      </c>
      <c r="D10" s="148" t="s">
        <v>7</v>
      </c>
      <c r="E10" s="149" t="s">
        <v>43</v>
      </c>
      <c r="F10" s="159">
        <v>200</v>
      </c>
      <c r="G10" s="149" t="s">
        <v>44</v>
      </c>
      <c r="H10" s="150"/>
      <c r="I10" s="160">
        <v>1</v>
      </c>
      <c r="J10" s="161" t="s">
        <v>19</v>
      </c>
      <c r="K10" s="160">
        <v>1</v>
      </c>
      <c r="L10" s="161" t="s">
        <v>8</v>
      </c>
      <c r="M10" s="148" t="s">
        <v>18</v>
      </c>
      <c r="N10" s="160">
        <v>1</v>
      </c>
      <c r="O10" s="161" t="s">
        <v>19</v>
      </c>
      <c r="P10" s="160">
        <v>31</v>
      </c>
      <c r="Q10" s="161" t="s">
        <v>8</v>
      </c>
      <c r="R10" s="150"/>
      <c r="S10" s="147">
        <v>2</v>
      </c>
      <c r="T10" s="148" t="s">
        <v>7</v>
      </c>
      <c r="U10" s="151" t="s">
        <v>45</v>
      </c>
      <c r="V10" s="152">
        <v>44958</v>
      </c>
      <c r="W10" s="153" t="s">
        <v>18</v>
      </c>
      <c r="X10" s="154" t="s">
        <v>66</v>
      </c>
      <c r="Y10" s="151" t="s">
        <v>46</v>
      </c>
      <c r="Z10" s="155" t="s">
        <v>43</v>
      </c>
      <c r="AA10" s="159">
        <v>30</v>
      </c>
      <c r="AB10" s="149" t="s">
        <v>44</v>
      </c>
    </row>
    <row r="11" spans="2:28" ht="12" customHeight="1">
      <c r="B11" s="145"/>
      <c r="C11" s="156"/>
      <c r="D11" s="157"/>
      <c r="E11" s="157"/>
      <c r="F11" s="157"/>
      <c r="G11" s="157"/>
      <c r="H11" s="157"/>
      <c r="I11" s="157"/>
      <c r="J11" s="157"/>
      <c r="K11" s="157"/>
      <c r="L11" s="157"/>
      <c r="M11" s="157"/>
      <c r="N11" s="157"/>
      <c r="O11" s="157"/>
      <c r="P11" s="157"/>
      <c r="Q11" s="157"/>
      <c r="R11" s="157"/>
      <c r="S11" s="156"/>
      <c r="T11" s="157"/>
      <c r="U11" s="157"/>
      <c r="V11" s="157"/>
      <c r="W11" s="157"/>
      <c r="X11" s="157"/>
      <c r="Y11" s="157"/>
      <c r="Z11" s="157"/>
      <c r="AA11" s="157"/>
      <c r="AB11" s="157"/>
    </row>
    <row r="12" spans="2:28" ht="22">
      <c r="B12" s="158" t="s">
        <v>65</v>
      </c>
      <c r="C12" s="147">
        <v>2</v>
      </c>
      <c r="D12" s="148" t="s">
        <v>7</v>
      </c>
      <c r="E12" s="149" t="s">
        <v>43</v>
      </c>
      <c r="F12" s="159">
        <v>200</v>
      </c>
      <c r="G12" s="149" t="s">
        <v>44</v>
      </c>
      <c r="H12" s="150"/>
      <c r="I12" s="160">
        <v>2</v>
      </c>
      <c r="J12" s="161" t="s">
        <v>19</v>
      </c>
      <c r="K12" s="160">
        <v>1</v>
      </c>
      <c r="L12" s="161" t="s">
        <v>8</v>
      </c>
      <c r="M12" s="148" t="s">
        <v>18</v>
      </c>
      <c r="N12" s="160">
        <v>2</v>
      </c>
      <c r="O12" s="161" t="s">
        <v>19</v>
      </c>
      <c r="P12" s="160">
        <v>29</v>
      </c>
      <c r="Q12" s="161" t="s">
        <v>8</v>
      </c>
      <c r="R12" s="150"/>
      <c r="S12" s="147">
        <v>2</v>
      </c>
      <c r="T12" s="148" t="s">
        <v>7</v>
      </c>
      <c r="U12" s="151" t="s">
        <v>45</v>
      </c>
      <c r="V12" s="152">
        <v>44958</v>
      </c>
      <c r="W12" s="153" t="s">
        <v>18</v>
      </c>
      <c r="X12" s="154" t="s">
        <v>66</v>
      </c>
      <c r="Y12" s="151" t="s">
        <v>46</v>
      </c>
      <c r="Z12" s="155" t="s">
        <v>43</v>
      </c>
      <c r="AA12" s="159">
        <v>30</v>
      </c>
      <c r="AB12" s="149" t="s">
        <v>44</v>
      </c>
    </row>
  </sheetData>
  <mergeCells count="3">
    <mergeCell ref="B2:F2"/>
    <mergeCell ref="I4:Q4"/>
    <mergeCell ref="S4:AB4"/>
  </mergeCells>
  <phoneticPr fontId="2"/>
  <dataValidations count="2">
    <dataValidation type="list" allowBlank="1" showInputMessage="1" showErrorMessage="1" sqref="N12 N6 I6 I8 N8 N10 I10 I12" xr:uid="{8C1613CD-18C5-40F3-9453-F61E71BB239A}">
      <formula1>"1,2,3,4,5,6,7,8,9,10,11,12"</formula1>
    </dataValidation>
    <dataValidation type="list" allowBlank="1" showInputMessage="1" showErrorMessage="1" sqref="P12 P6 K6 K8 P8 P10 K10 K12" xr:uid="{4CB5B9B2-054B-44A7-A938-EC4D94585A71}">
      <formula1>"1,2,3,4,5,6,7,8,9,10,11,12,13,14,15,16,17,18,19,20,21,22,23,24,25,26,27,28,29,30,31"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様式第10号</vt:lpstr>
      <vt:lpstr>研修記録簿</vt:lpstr>
      <vt:lpstr>（非表示）（参考）記入例の図</vt:lpstr>
      <vt:lpstr>研修記録簿!Print_Area</vt:lpstr>
      <vt:lpstr>様式第10号!Print_Area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R7-1雇用就農資金 雇用就農・独立支援タイプ_助成金交付申請書（PC入力版）</dc:title>
  <dc:subject/>
  <dc:creator/>
  <cp:keywords/>
  <dc:description/>
  <cp:lastModifiedBy>M-PAGE</cp:lastModifiedBy>
  <cp:revision/>
  <cp:lastPrinted>2025-05-15T05:13:44Z</cp:lastPrinted>
  <dcterms:created xsi:type="dcterms:W3CDTF">2002-01-11T03:29:33Z</dcterms:created>
  <dcterms:modified xsi:type="dcterms:W3CDTF">2025-06-23T08:47:50Z</dcterms:modified>
  <cp:category/>
  <cp:contentStatus/>
</cp:coreProperties>
</file>