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codeName="ThisWorkbook"/>
  <mc:AlternateContent xmlns:mc="http://schemas.openxmlformats.org/markup-compatibility/2006">
    <mc:Choice Requires="x15">
      <x15ac:absPath xmlns:x15ac="http://schemas.microsoft.com/office/spreadsheetml/2010/11/ac" url="/Users/seom/Documents/農業をはじめるJP/保守作業_雇用就農資金/20260119_第3回終了更新/_files/"/>
    </mc:Choice>
  </mc:AlternateContent>
  <xr:revisionPtr revIDLastSave="0" documentId="13_ncr:1_{2EB90EC2-AEAE-D348-901E-846216926285}" xr6:coauthVersionLast="47" xr6:coauthVersionMax="47" xr10:uidLastSave="{00000000-0000-0000-0000-000000000000}"/>
  <bookViews>
    <workbookView xWindow="0" yWindow="660" windowWidth="29040" windowHeight="15720" tabRatio="748" xr2:uid="{00000000-000D-0000-FFFF-FFFF00000000}"/>
  </bookViews>
  <sheets>
    <sheet name="様式第10号" sheetId="73" r:id="rId1"/>
    <sheet name="研修記録簿" sheetId="74" r:id="rId2"/>
    <sheet name="（非表示）（参考）記入例の図" sheetId="79" state="hidden" r:id="rId3"/>
  </sheets>
  <definedNames>
    <definedName name="_xlnm._FilterDatabase" localSheetId="1" hidden="1">研修記録簿!$AG$33:$AG$57</definedName>
    <definedName name="_xlnm._FilterDatabase" localSheetId="0" hidden="1">様式第10号!$AC$1:$AI$1</definedName>
    <definedName name="_xlnm.Print_Area" localSheetId="1">研修記録簿!$A$1:$AG$58</definedName>
    <definedName name="_xlnm.Print_Area" localSheetId="0">様式第10号!$A$3:$P$41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73" l="1"/>
  <c r="BC6" i="74" a="1"/>
  <c r="BC6" i="74" s="1"/>
  <c r="Q7" i="73"/>
  <c r="Q10" i="73" s="1"/>
  <c r="BF25" i="74"/>
  <c r="BH27" i="74" s="1"/>
  <c r="BE26" i="74"/>
  <c r="BE27" i="74"/>
  <c r="BE28" i="74"/>
  <c r="BE29" i="74"/>
  <c r="BE30" i="74"/>
  <c r="BE25" i="74"/>
  <c r="AA18" i="74"/>
  <c r="E32" i="74"/>
  <c r="BF27" i="74" s="1"/>
  <c r="E23" i="73"/>
  <c r="J23" i="73"/>
  <c r="BK27" i="74" l="1"/>
  <c r="R23" i="74"/>
  <c r="J32" i="74"/>
  <c r="AA10" i="73"/>
  <c r="X10" i="73" s="1"/>
  <c r="BC19" i="74" l="1"/>
  <c r="BC20" i="74" s="1"/>
  <c r="BC21" i="74" s="1"/>
  <c r="BC22" i="74" s="1"/>
  <c r="BC23" i="74" s="1"/>
  <c r="BC24" i="74" s="1"/>
  <c r="BC25" i="74" s="1"/>
  <c r="BC26" i="74" l="1"/>
  <c r="BC27" i="74" s="1"/>
  <c r="BC28" i="74" s="1"/>
  <c r="BC29" i="74" s="1"/>
  <c r="BC30" i="74" s="1"/>
  <c r="BC31" i="74" s="1"/>
  <c r="BC32" i="74" s="1"/>
  <c r="BC33" i="74" s="1"/>
  <c r="BC34" i="74" s="1"/>
  <c r="BC35" i="74" s="1"/>
  <c r="BC36" i="74" s="1"/>
  <c r="BC37" i="74" s="1"/>
  <c r="BC38" i="74" s="1"/>
  <c r="BC39" i="74" s="1"/>
  <c r="BC40" i="74" s="1"/>
  <c r="BC41" i="74" s="1"/>
  <c r="BC42" i="74" s="1"/>
  <c r="BC43" i="74" s="1"/>
  <c r="BC44" i="74" s="1"/>
  <c r="BC45" i="74" s="1"/>
  <c r="BC46" i="74" s="1"/>
  <c r="BC47" i="74" s="1"/>
  <c r="AG2" i="74"/>
  <c r="J19" i="73"/>
  <c r="L4" i="73" l="1"/>
  <c r="AG1" i="74" l="1"/>
  <c r="AG31" i="73"/>
  <c r="AG30" i="73"/>
  <c r="AG29" i="73"/>
  <c r="AG28" i="73"/>
  <c r="AG27" i="73"/>
  <c r="AG26" i="73"/>
  <c r="AF26" i="73"/>
  <c r="AH26" i="73" l="1"/>
  <c r="BF24" i="74"/>
  <c r="F19" i="73"/>
  <c r="U32" i="73"/>
  <c r="W32" i="73" s="1"/>
  <c r="AI11" i="73"/>
  <c r="Y14" i="73"/>
  <c r="Y15" i="73" s="1"/>
  <c r="Y16" i="73" s="1"/>
  <c r="Y17" i="73" s="1"/>
  <c r="Y13" i="73"/>
  <c r="Y12" i="73"/>
  <c r="Y11" i="73"/>
  <c r="Y10" i="73"/>
  <c r="AI5" i="73"/>
  <c r="AI6" i="73" s="1"/>
  <c r="E26" i="73"/>
  <c r="T32" i="73" l="1"/>
  <c r="V32" i="73"/>
  <c r="U33" i="73" s="1"/>
  <c r="Z11" i="73"/>
  <c r="AA11" i="73" l="1"/>
  <c r="X11" i="73" s="1"/>
  <c r="W33" i="73"/>
  <c r="V33" i="73"/>
  <c r="U37" i="73" s="1"/>
  <c r="T33" i="73"/>
  <c r="Z12" i="73" l="1"/>
  <c r="W37" i="73"/>
  <c r="T37" i="73"/>
  <c r="V37" i="73"/>
  <c r="U38" i="73" s="1"/>
  <c r="AA12" i="73" l="1"/>
  <c r="W38" i="73"/>
  <c r="V38" i="73"/>
  <c r="U39" i="73" s="1"/>
  <c r="T38" i="73"/>
  <c r="X12" i="73" l="1"/>
  <c r="Z13" i="73"/>
  <c r="AA13" i="73" s="1"/>
  <c r="T39" i="73"/>
  <c r="W39" i="73"/>
  <c r="V39" i="73"/>
  <c r="U40" i="73" s="1"/>
  <c r="X13" i="73" l="1"/>
  <c r="Z14" i="73"/>
  <c r="AA14" i="73" s="1"/>
  <c r="W40" i="73"/>
  <c r="V40" i="73"/>
  <c r="U41" i="73" s="1"/>
  <c r="T40" i="73"/>
  <c r="X14" i="73" l="1"/>
  <c r="Z15" i="73"/>
  <c r="AA15" i="73" s="1"/>
  <c r="X15" i="73" s="1"/>
  <c r="W41" i="73"/>
  <c r="V41" i="73"/>
  <c r="U42" i="73" s="1"/>
  <c r="T41" i="73"/>
  <c r="Z16" i="73" l="1"/>
  <c r="AA16" i="73" s="1"/>
  <c r="X16" i="73" s="1"/>
  <c r="W42" i="73"/>
  <c r="V42" i="73"/>
  <c r="T42" i="73"/>
  <c r="Z17" i="73" l="1"/>
  <c r="AA17" i="73" s="1"/>
  <c r="X17" i="73" l="1"/>
  <c r="F17" i="73" l="1"/>
  <c r="L11" i="74" l="1"/>
  <c r="BD11" i="74" s="1"/>
  <c r="AI26" i="73"/>
  <c r="AH27" i="73" s="1"/>
  <c r="Q8" i="73"/>
  <c r="J17" i="73"/>
  <c r="A35" i="74" s="1"/>
  <c r="BC11" i="74" l="1"/>
  <c r="Q11" i="73"/>
  <c r="Q12" i="73" s="1"/>
  <c r="P8" i="73" s="1"/>
  <c r="L12" i="74"/>
  <c r="AI27" i="73"/>
  <c r="AH28" i="73" s="1"/>
  <c r="BK11" i="74"/>
  <c r="G60" i="74" s="1"/>
  <c r="B25" i="74"/>
  <c r="BE11" i="74"/>
  <c r="A33" i="74"/>
  <c r="BC12" i="74" l="1"/>
  <c r="BE12" i="74" s="1"/>
  <c r="BD12" i="74"/>
  <c r="G61" i="74"/>
  <c r="BF11" i="74"/>
  <c r="BJ11" i="74" s="1"/>
  <c r="W11" i="74" s="1"/>
  <c r="BH11" i="74"/>
  <c r="R11" i="74" s="1"/>
  <c r="BG11" i="74"/>
  <c r="P11" i="74" s="1"/>
  <c r="L13" i="74"/>
  <c r="AI28" i="73"/>
  <c r="AH29" i="73" s="1"/>
  <c r="B26" i="74"/>
  <c r="BF12" i="74"/>
  <c r="BK12" i="74"/>
  <c r="BG12" i="74" l="1"/>
  <c r="P12" i="74" s="1"/>
  <c r="BI11" i="74"/>
  <c r="U11" i="74" s="1"/>
  <c r="L14" i="74"/>
  <c r="AI29" i="73"/>
  <c r="AH30" i="73" s="1"/>
  <c r="BH12" i="74"/>
  <c r="R12" i="74" s="1"/>
  <c r="BJ12" i="74"/>
  <c r="W12" i="74" s="1"/>
  <c r="BI12" i="74"/>
  <c r="U12" i="74" s="1"/>
  <c r="BD13" i="74"/>
  <c r="B27" i="74"/>
  <c r="BC13" i="74"/>
  <c r="BE13" i="74" s="1"/>
  <c r="BF13" i="74" s="1"/>
  <c r="BK13" i="74"/>
  <c r="BJ13" i="74" l="1"/>
  <c r="W13" i="74" s="1"/>
  <c r="BI13" i="74"/>
  <c r="U13" i="74" s="1"/>
  <c r="BG13" i="74"/>
  <c r="P13" i="74" s="1"/>
  <c r="BH13" i="74"/>
  <c r="R13" i="74" s="1"/>
  <c r="BD14" i="74"/>
  <c r="B28" i="74"/>
  <c r="BK14" i="74"/>
  <c r="BC14" i="74"/>
  <c r="BE14" i="74" s="1"/>
  <c r="BF14" i="74" s="1"/>
  <c r="L15" i="74"/>
  <c r="AI30" i="73"/>
  <c r="AH31" i="73" s="1"/>
  <c r="BJ14" i="74" l="1"/>
  <c r="W14" i="74" s="1"/>
  <c r="BD15" i="74"/>
  <c r="BK15" i="74"/>
  <c r="B29" i="74"/>
  <c r="BC15" i="74"/>
  <c r="BE15" i="74" s="1"/>
  <c r="BF15" i="74" s="1"/>
  <c r="L16" i="74"/>
  <c r="AI31" i="73"/>
  <c r="BI14" i="74"/>
  <c r="U14" i="74" s="1"/>
  <c r="BH14" i="74"/>
  <c r="R14" i="74" s="1"/>
  <c r="BG14" i="74"/>
  <c r="P14" i="74" s="1"/>
  <c r="BD16" i="74" l="1"/>
  <c r="B30" i="74"/>
  <c r="BK16" i="74"/>
  <c r="BC16" i="74"/>
  <c r="BE16" i="74" s="1"/>
  <c r="BF16" i="74" s="1"/>
  <c r="BG15" i="74"/>
  <c r="P15" i="74" s="1"/>
  <c r="BH15" i="74"/>
  <c r="R15" i="74" s="1"/>
  <c r="BJ15" i="74"/>
  <c r="W15" i="74" s="1"/>
  <c r="BI15" i="74"/>
  <c r="U15" i="74" s="1"/>
  <c r="BI16" i="74" l="1"/>
  <c r="U16" i="74" s="1"/>
  <c r="BG16" i="74"/>
  <c r="P16" i="74" s="1"/>
  <c r="BH16" i="74"/>
  <c r="R16" i="74" s="1"/>
  <c r="BJ16" i="74"/>
  <c r="W16" i="74" s="1"/>
  <c r="M61" i="74"/>
  <c r="M60" i="7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<sst xmlns="http://schemas.openxmlformats.org/spreadsheetml/2006/main" count="263" uniqueCount="125">
  <si>
    <t>様式第１０号</t>
    <phoneticPr fontId="2"/>
  </si>
  <si>
    <t>多様な人材</t>
    <rPh sb="0" eb="2">
      <t>タヨウ</t>
    </rPh>
    <rPh sb="3" eb="5">
      <t>ジンザイ</t>
    </rPh>
    <phoneticPr fontId="2"/>
  </si>
  <si>
    <t>雇用就農資金助成金交付申請書（第</t>
    <phoneticPr fontId="2"/>
  </si>
  <si>
    <t>）</t>
    <phoneticPr fontId="2"/>
  </si>
  <si>
    <t>育成</t>
    <rPh sb="0" eb="2">
      <t>イクセイ</t>
    </rPh>
    <phoneticPr fontId="2"/>
  </si>
  <si>
    <t>法人</t>
    <rPh sb="0" eb="2">
      <t>ホウジン</t>
    </rPh>
    <phoneticPr fontId="2"/>
  </si>
  <si>
    <t>年</t>
    <rPh sb="0" eb="1">
      <t>ネン</t>
    </rPh>
    <phoneticPr fontId="2"/>
  </si>
  <si>
    <t>月</t>
    <rPh sb="0" eb="1">
      <t>ツキ</t>
    </rPh>
    <phoneticPr fontId="2"/>
  </si>
  <si>
    <t>日</t>
    <rPh sb="0" eb="1">
      <t>ニチ</t>
    </rPh>
    <phoneticPr fontId="2"/>
  </si>
  <si>
    <t>一般社団法人 全国農業会議所会長　殿</t>
    <rPh sb="0" eb="2">
      <t>イッパン</t>
    </rPh>
    <rPh sb="2" eb="6">
      <t>シャダンホウジン</t>
    </rPh>
    <phoneticPr fontId="2"/>
  </si>
  <si>
    <t>提出期限</t>
    <rPh sb="0" eb="2">
      <t>テイシュツ</t>
    </rPh>
    <rPh sb="2" eb="4">
      <t>キゲン</t>
    </rPh>
    <phoneticPr fontId="11"/>
  </si>
  <si>
    <t>申請回</t>
    <rPh sb="0" eb="2">
      <t>シンセイ</t>
    </rPh>
    <rPh sb="2" eb="3">
      <t>カイ</t>
    </rPh>
    <phoneticPr fontId="11"/>
  </si>
  <si>
    <t>開始日</t>
  </si>
  <si>
    <t>終了日</t>
  </si>
  <si>
    <t>事業実施農業法人等名</t>
    <phoneticPr fontId="2"/>
  </si>
  <si>
    <t>月数</t>
    <rPh sb="0" eb="2">
      <t>ツキスウ</t>
    </rPh>
    <phoneticPr fontId="2"/>
  </si>
  <si>
    <t>法人等雇用就農者氏名</t>
    <phoneticPr fontId="2"/>
  </si>
  <si>
    <t>交付期間</t>
    <phoneticPr fontId="2"/>
  </si>
  <si>
    <t>～</t>
    <phoneticPr fontId="2"/>
  </si>
  <si>
    <t>月</t>
    <rPh sb="0" eb="1">
      <t>ガツ</t>
    </rPh>
    <phoneticPr fontId="2"/>
  </si>
  <si>
    <t>今回申請する助成金の対象期間</t>
    <phoneticPr fontId="2"/>
  </si>
  <si>
    <t>（</t>
    <phoneticPr fontId="2"/>
  </si>
  <si>
    <t>ヶ月分）</t>
    <rPh sb="1" eb="2">
      <t>ゲツ</t>
    </rPh>
    <rPh sb="2" eb="3">
      <t>ブン</t>
    </rPh>
    <phoneticPr fontId="2"/>
  </si>
  <si>
    <t>円 （</t>
    <rPh sb="0" eb="1">
      <t>エン</t>
    </rPh>
    <phoneticPr fontId="2"/>
  </si>
  <si>
    <t>円/月）</t>
    <rPh sb="0" eb="1">
      <t>エン</t>
    </rPh>
    <phoneticPr fontId="2"/>
  </si>
  <si>
    <t>助成金の振込口座</t>
  </si>
  <si>
    <t>フリガナ</t>
    <phoneticPr fontId="2"/>
  </si>
  <si>
    <t>入力シート数(月数)に応じてシート｢11号-1｣表示行、シート｢⑤｣表示を修正</t>
    <rPh sb="0" eb="2">
      <t>ニュウリョク</t>
    </rPh>
    <rPh sb="5" eb="6">
      <t>スウ</t>
    </rPh>
    <rPh sb="7" eb="9">
      <t>ツキスウ</t>
    </rPh>
    <rPh sb="11" eb="12">
      <t>オウ</t>
    </rPh>
    <rPh sb="20" eb="21">
      <t>ゴウ</t>
    </rPh>
    <rPh sb="24" eb="27">
      <t>ヒョウジギョウ</t>
    </rPh>
    <rPh sb="34" eb="36">
      <t>ヒョウジ</t>
    </rPh>
    <rPh sb="37" eb="39">
      <t>シュウセイ</t>
    </rPh>
    <phoneticPr fontId="2"/>
  </si>
  <si>
    <t>金融機関名</t>
  </si>
  <si>
    <t>申請回</t>
    <rPh sb="0" eb="2">
      <t>シンセイ</t>
    </rPh>
    <rPh sb="2" eb="3">
      <t>カイ</t>
    </rPh>
    <phoneticPr fontId="2"/>
  </si>
  <si>
    <t>開始日</t>
    <phoneticPr fontId="2"/>
  </si>
  <si>
    <t>終了日</t>
    <phoneticPr fontId="2"/>
  </si>
  <si>
    <t>支店名</t>
  </si>
  <si>
    <r>
      <t xml:space="preserve">預金種目
</t>
    </r>
    <r>
      <rPr>
        <sz val="9"/>
        <rFont val="ＭＳ 明朝"/>
        <family val="1"/>
        <charset val="128"/>
      </rPr>
      <t>※選択して下さい</t>
    </r>
    <rPh sb="0" eb="2">
      <t>ヨキン</t>
    </rPh>
    <rPh sb="6" eb="8">
      <t>センタク</t>
    </rPh>
    <rPh sb="10" eb="11">
      <t>クダ</t>
    </rPh>
    <phoneticPr fontId="2"/>
  </si>
  <si>
    <t>口座番号</t>
  </si>
  <si>
    <t>口座名義人名</t>
  </si>
  <si>
    <t>（研修記録簿）</t>
    <rPh sb="1" eb="3">
      <t>ケンシュウ</t>
    </rPh>
    <rPh sb="3" eb="6">
      <t>キロクボ</t>
    </rPh>
    <phoneticPr fontId="2"/>
  </si>
  <si>
    <t>←非表示にして下さい→</t>
    <rPh sb="1" eb="4">
      <t>ヒヒョウジ</t>
    </rPh>
    <rPh sb="7" eb="8">
      <t>クダ</t>
    </rPh>
    <phoneticPr fontId="2"/>
  </si>
  <si>
    <t>各月就業時間</t>
    <rPh sb="0" eb="2">
      <t>カクツキ</t>
    </rPh>
    <rPh sb="2" eb="4">
      <t>シュウギョウ</t>
    </rPh>
    <rPh sb="4" eb="6">
      <t>ジカン</t>
    </rPh>
    <phoneticPr fontId="2"/>
  </si>
  <si>
    <t>（対象期間）</t>
    <rPh sb="1" eb="2">
      <t>タイ</t>
    </rPh>
    <rPh sb="2" eb="3">
      <t>ゾウ</t>
    </rPh>
    <rPh sb="3" eb="4">
      <t>キ</t>
    </rPh>
    <rPh sb="4" eb="5">
      <t>アイダ</t>
    </rPh>
    <phoneticPr fontId="2"/>
  </si>
  <si>
    <t>各月研修時間</t>
    <phoneticPr fontId="2"/>
  </si>
  <si>
    <t>対象期間の
始めの日</t>
    <rPh sb="0" eb="2">
      <t>タイショウ</t>
    </rPh>
    <rPh sb="2" eb="4">
      <t>キカン</t>
    </rPh>
    <rPh sb="6" eb="7">
      <t>ハジ</t>
    </rPh>
    <rPh sb="9" eb="10">
      <t>ヒ</t>
    </rPh>
    <phoneticPr fontId="2"/>
  </si>
  <si>
    <t>左の月・日別表示</t>
    <rPh sb="0" eb="1">
      <t>ヒダリ</t>
    </rPh>
    <rPh sb="2" eb="3">
      <t>ツキ</t>
    </rPh>
    <rPh sb="4" eb="5">
      <t>ニチ</t>
    </rPh>
    <rPh sb="5" eb="6">
      <t>ベツ</t>
    </rPh>
    <rPh sb="6" eb="8">
      <t>ヒョウジ</t>
    </rPh>
    <phoneticPr fontId="2"/>
  </si>
  <si>
    <t>：</t>
    <phoneticPr fontId="2"/>
  </si>
  <si>
    <t>時間</t>
    <rPh sb="0" eb="2">
      <t>ジカン</t>
    </rPh>
    <phoneticPr fontId="2"/>
  </si>
  <si>
    <t>(</t>
    <phoneticPr fontId="2"/>
  </si>
  <si>
    <t>)</t>
    <phoneticPr fontId="2"/>
  </si>
  <si>
    <t>月</t>
    <phoneticPr fontId="2"/>
  </si>
  <si>
    <t>list</t>
    <phoneticPr fontId="2"/>
  </si>
  <si>
    <t>週平均</t>
    <rPh sb="0" eb="1">
      <t>シュウ</t>
    </rPh>
    <rPh sb="1" eb="3">
      <t>ヘイキン</t>
    </rPh>
    <phoneticPr fontId="2"/>
  </si>
  <si>
    <t>当月</t>
    <rPh sb="0" eb="2">
      <t>トウゲツ</t>
    </rPh>
    <phoneticPr fontId="2"/>
  </si>
  <si>
    <t>翌月</t>
    <rPh sb="0" eb="2">
      <t>ヨクゲツ</t>
    </rPh>
    <phoneticPr fontId="2"/>
  </si>
  <si>
    <t>所得税及び雇用保険料等の控除を行っている</t>
    <rPh sb="0" eb="3">
      <t>ショトクゼイ</t>
    </rPh>
    <rPh sb="3" eb="4">
      <t>オヨ</t>
    </rPh>
    <rPh sb="5" eb="7">
      <t>コヨウ</t>
    </rPh>
    <rPh sb="7" eb="10">
      <t>ホケンリョウ</t>
    </rPh>
    <rPh sb="10" eb="11">
      <t>ナド</t>
    </rPh>
    <rPh sb="12" eb="14">
      <t>コウジョ</t>
    </rPh>
    <rPh sb="15" eb="16">
      <t>オコナ</t>
    </rPh>
    <phoneticPr fontId="2"/>
  </si>
  <si>
    <t>研修計画に基づき適切に研修を実施した</t>
    <rPh sb="0" eb="2">
      <t>ケンシュウ</t>
    </rPh>
    <rPh sb="2" eb="4">
      <t>ケイカク</t>
    </rPh>
    <rPh sb="5" eb="6">
      <t>モト</t>
    </rPh>
    <rPh sb="8" eb="10">
      <t>テキセツ</t>
    </rPh>
    <rPh sb="11" eb="13">
      <t>ケンシュウ</t>
    </rPh>
    <rPh sb="14" eb="16">
      <t>ジッシ</t>
    </rPh>
    <phoneticPr fontId="2"/>
  </si>
  <si>
    <t>上記の申請内容及び添付の出勤簿・賃金台帳等が実態と相違がない</t>
    <rPh sb="0" eb="2">
      <t>ジョウキ</t>
    </rPh>
    <rPh sb="3" eb="5">
      <t>シンセイ</t>
    </rPh>
    <rPh sb="5" eb="7">
      <t>ナイヨウ</t>
    </rPh>
    <rPh sb="7" eb="8">
      <t>オヨ</t>
    </rPh>
    <rPh sb="9" eb="11">
      <t>テンプ</t>
    </rPh>
    <rPh sb="12" eb="15">
      <t>シュッキンボ</t>
    </rPh>
    <rPh sb="16" eb="21">
      <t>チンギンダイチョウナド</t>
    </rPh>
    <rPh sb="22" eb="24">
      <t>ジッタイ</t>
    </rPh>
    <rPh sb="25" eb="27">
      <t>ソウイ</t>
    </rPh>
    <phoneticPr fontId="2"/>
  </si>
  <si>
    <t>経営体から、研修計画に基づき適切に研修を受けている</t>
    <rPh sb="0" eb="3">
      <t>ケイエイタイ</t>
    </rPh>
    <rPh sb="6" eb="10">
      <t>ケンシュウケイカク</t>
    </rPh>
    <rPh sb="11" eb="12">
      <t>モト</t>
    </rPh>
    <rPh sb="14" eb="16">
      <t>テキセツ</t>
    </rPh>
    <rPh sb="17" eb="19">
      <t>ケンシュウ</t>
    </rPh>
    <rPh sb="20" eb="21">
      <t>ウ</t>
    </rPh>
    <phoneticPr fontId="2"/>
  </si>
  <si>
    <t>末</t>
    <rPh sb="0" eb="1">
      <t>マツ</t>
    </rPh>
    <phoneticPr fontId="2"/>
  </si>
  <si>
    <t>賃金台帳</t>
    <rPh sb="0" eb="4">
      <t>チンギンダイチョウ</t>
    </rPh>
    <phoneticPr fontId="51"/>
  </si>
  <si>
    <t>セルAI2に年度・回を入力</t>
    <rPh sb="11" eb="13">
      <t>ニュウリョク</t>
    </rPh>
    <phoneticPr fontId="2"/>
  </si>
  <si>
    <t>列AB～AIを非表示</t>
    <rPh sb="0" eb="1">
      <t>レツ</t>
    </rPh>
    <rPh sb="7" eb="10">
      <t>ヒヒョウジ</t>
    </rPh>
    <phoneticPr fontId="2"/>
  </si>
  <si>
    <t>セルZ9に研修開始日を入力</t>
    <phoneticPr fontId="2"/>
  </si>
  <si>
    <t>①</t>
    <phoneticPr fontId="2"/>
  </si>
  <si>
    <t>②</t>
    <phoneticPr fontId="2"/>
  </si>
  <si>
    <t>③</t>
    <phoneticPr fontId="2"/>
  </si>
  <si>
    <t>④</t>
    <phoneticPr fontId="2"/>
  </si>
  <si>
    <t>29日</t>
    <rPh sb="2" eb="3">
      <t>ニチ</t>
    </rPh>
    <phoneticPr fontId="2"/>
  </si>
  <si>
    <t>（研修記録簿）</t>
    <rPh sb="1" eb="6">
      <t>ケンシュウキロクボ</t>
    </rPh>
    <phoneticPr fontId="2"/>
  </si>
  <si>
    <t>AWの一ヶ月
後の前日</t>
    <rPh sb="3" eb="6">
      <t>イッカゲツ</t>
    </rPh>
    <rPh sb="7" eb="8">
      <t>ゴ</t>
    </rPh>
    <rPh sb="9" eb="11">
      <t>ゼンジツ</t>
    </rPh>
    <phoneticPr fontId="2"/>
  </si>
  <si>
    <t>（目安）</t>
    <rPh sb="1" eb="3">
      <t>メヤス</t>
    </rPh>
    <phoneticPr fontId="2"/>
  </si>
  <si>
    <t>申請回</t>
    <rPh sb="0" eb="3">
      <t>シンセイカイ</t>
    </rPh>
    <phoneticPr fontId="2"/>
  </si>
  <si>
    <t>雇用就農資金等実施要綱別記１第５の５の規定に基づき雇用就農資金助成金の交付を申請します。</t>
    <phoneticPr fontId="2"/>
  </si>
  <si>
    <t>今回の申請金額</t>
    <rPh sb="0" eb="2">
      <t>コンカイ</t>
    </rPh>
    <rPh sb="3" eb="5">
      <t>シンセイ</t>
    </rPh>
    <rPh sb="5" eb="7">
      <t>キンガク</t>
    </rPh>
    <phoneticPr fontId="2"/>
  </si>
  <si>
    <t>≪①各月の実労働時間の状況≫</t>
    <rPh sb="2" eb="4">
      <t>カクツキ</t>
    </rPh>
    <rPh sb="5" eb="6">
      <t>ジツ</t>
    </rPh>
    <rPh sb="6" eb="8">
      <t>ロウドウ</t>
    </rPh>
    <rPh sb="8" eb="10">
      <t>ジカン</t>
    </rPh>
    <rPh sb="11" eb="13">
      <t>ジョウキョウ</t>
    </rPh>
    <phoneticPr fontId="2"/>
  </si>
  <si>
    <t>法人等雇用就農者の賃金締日・支払日および実労働時間を出勤簿・賃金台帳から転記してください。</t>
    <rPh sb="0" eb="8">
      <t>ホウジントウコヨウシュウノウシャ</t>
    </rPh>
    <rPh sb="9" eb="12">
      <t>チンギンシ</t>
    </rPh>
    <rPh sb="12" eb="13">
      <t>ヒ</t>
    </rPh>
    <rPh sb="14" eb="17">
      <t>シハライビ</t>
    </rPh>
    <rPh sb="20" eb="21">
      <t>ジツ</t>
    </rPh>
    <rPh sb="23" eb="25">
      <t>ジカン</t>
    </rPh>
    <rPh sb="26" eb="29">
      <t>シュッキンボ</t>
    </rPh>
    <rPh sb="30" eb="34">
      <t>チンギンダイチョウ</t>
    </rPh>
    <rPh sb="36" eb="38">
      <t>テンキ</t>
    </rPh>
    <phoneticPr fontId="2"/>
  </si>
  <si>
    <t>※実労働時間：</t>
    <rPh sb="1" eb="2">
      <t>ジツ</t>
    </rPh>
    <rPh sb="2" eb="4">
      <t>ロウドウ</t>
    </rPh>
    <rPh sb="4" eb="6">
      <t>ジカン</t>
    </rPh>
    <phoneticPr fontId="2"/>
  </si>
  <si>
    <t>4月支払賃金の算定期間が3/21～4/20 → 3/21～4/20の実労働時間数を「4月」の欄に記入</t>
    <rPh sb="4" eb="6">
      <t>チンギン</t>
    </rPh>
    <phoneticPr fontId="2"/>
  </si>
  <si>
    <t>4月支払賃金の算定期間が3/1～3/31 → 3/1～3/31の実労働時間数を「4月」の欄に記入</t>
    <rPh sb="1" eb="2">
      <t>ガツ</t>
    </rPh>
    <rPh sb="2" eb="4">
      <t>シハラ</t>
    </rPh>
    <rPh sb="4" eb="6">
      <t>チンギン</t>
    </rPh>
    <rPh sb="7" eb="11">
      <t>サンテイキカン</t>
    </rPh>
    <rPh sb="32" eb="38">
      <t>ジツロウドウジカンスウ</t>
    </rPh>
    <rPh sb="41" eb="42">
      <t>ガツ</t>
    </rPh>
    <rPh sb="44" eb="45">
      <t>ラン</t>
    </rPh>
    <rPh sb="46" eb="48">
      <t>キニュウ</t>
    </rPh>
    <phoneticPr fontId="2"/>
  </si>
  <si>
    <t>→</t>
    <phoneticPr fontId="2"/>
  </si>
  <si>
    <t>日締め</t>
    <rPh sb="0" eb="1">
      <t>ヒ</t>
    </rPh>
    <rPh sb="1" eb="2">
      <t>シ</t>
    </rPh>
    <phoneticPr fontId="2"/>
  </si>
  <si>
    <t>賃金締日・支払日</t>
    <phoneticPr fontId="2"/>
  </si>
  <si>
    <t>賃金締日</t>
  </si>
  <si>
    <t>支払日</t>
    <rPh sb="0" eb="3">
      <t>シハライビ</t>
    </rPh>
    <phoneticPr fontId="2"/>
  </si>
  <si>
    <t>（当月・翌月）</t>
    <rPh sb="1" eb="3">
      <t>トウゲツ</t>
    </rPh>
    <rPh sb="4" eb="6">
      <t>ヨクゲツ</t>
    </rPh>
    <phoneticPr fontId="2"/>
  </si>
  <si>
    <t>日払い</t>
    <rPh sb="0" eb="1">
      <t>ヒ</t>
    </rPh>
    <rPh sb="1" eb="2">
      <t>ハラ</t>
    </rPh>
    <phoneticPr fontId="2"/>
  </si>
  <si>
    <t>各月に支払った賃金の算定期間</t>
    <rPh sb="0" eb="1">
      <t>カク</t>
    </rPh>
    <rPh sb="1" eb="2">
      <t>ツキ</t>
    </rPh>
    <rPh sb="3" eb="5">
      <t>シハラ</t>
    </rPh>
    <rPh sb="7" eb="9">
      <t>チンギン</t>
    </rPh>
    <rPh sb="10" eb="12">
      <t>サンテイ</t>
    </rPh>
    <rPh sb="12" eb="14">
      <t>キカン</t>
    </rPh>
    <phoneticPr fontId="2"/>
  </si>
  <si>
    <t>各月実労働時間</t>
    <rPh sb="0" eb="2">
      <t>カクツキ</t>
    </rPh>
    <rPh sb="2" eb="3">
      <t>ジツ</t>
    </rPh>
    <rPh sb="3" eb="5">
      <t>ロウドウ</t>
    </rPh>
    <rPh sb="5" eb="7">
      <t>ジカン</t>
    </rPh>
    <phoneticPr fontId="2"/>
  </si>
  <si>
    <t>賃金支払月：</t>
    <rPh sb="0" eb="2">
      <t>チンギン</t>
    </rPh>
    <rPh sb="2" eb="4">
      <t>シハラ</t>
    </rPh>
    <rPh sb="4" eb="5">
      <t>ツキ</t>
    </rPh>
    <phoneticPr fontId="2"/>
  </si>
  <si>
    <t>≪②各月の研修内容≫　各月の１日～末日までの研修時間および実施した研修について簡潔に記載してください。</t>
    <rPh sb="2" eb="4">
      <t>カクツキ</t>
    </rPh>
    <rPh sb="5" eb="7">
      <t>ケンシュウ</t>
    </rPh>
    <rPh sb="7" eb="9">
      <t>ナイヨウ</t>
    </rPh>
    <rPh sb="11" eb="12">
      <t>カク</t>
    </rPh>
    <rPh sb="12" eb="13">
      <t>ツキ</t>
    </rPh>
    <rPh sb="15" eb="16">
      <t>ヒ</t>
    </rPh>
    <rPh sb="17" eb="19">
      <t>マツジツ</t>
    </rPh>
    <rPh sb="22" eb="24">
      <t>ケンシュウ</t>
    </rPh>
    <rPh sb="24" eb="26">
      <t>ジカン</t>
    </rPh>
    <phoneticPr fontId="2"/>
  </si>
  <si>
    <r>
      <t>※研修時間：　</t>
    </r>
    <r>
      <rPr>
        <b/>
        <u/>
        <sz val="11"/>
        <rFont val="ＭＳ Ｐゴシック"/>
        <family val="3"/>
        <charset val="128"/>
      </rPr>
      <t>年間の研修時間がおおむね300時間以上である必要があります。</t>
    </r>
    <rPh sb="1" eb="3">
      <t>ケンシュウ</t>
    </rPh>
    <rPh sb="3" eb="5">
      <t>ジカン</t>
    </rPh>
    <rPh sb="7" eb="9">
      <t>ネンカン</t>
    </rPh>
    <rPh sb="10" eb="12">
      <t>ケンシュウ</t>
    </rPh>
    <rPh sb="12" eb="14">
      <t>ジカン</t>
    </rPh>
    <rPh sb="22" eb="24">
      <t>ジカン</t>
    </rPh>
    <rPh sb="24" eb="26">
      <t>イジョウ</t>
    </rPh>
    <rPh sb="29" eb="31">
      <t>ヒツヨウ</t>
    </rPh>
    <phoneticPr fontId="2"/>
  </si>
  <si>
    <t>合計</t>
  </si>
  <si>
    <t>各月研修内容（実績）</t>
  </si>
  <si>
    <t>各月研修時間</t>
    <rPh sb="0" eb="2">
      <t>カクツキ</t>
    </rPh>
    <rPh sb="2" eb="4">
      <t>ケンシュウ</t>
    </rPh>
    <rPh sb="4" eb="6">
      <t>ジカン</t>
    </rPh>
    <phoneticPr fontId="2"/>
  </si>
  <si>
    <t>≪⑤経営体チェック欄≫　以下の点を満たしている場合、各欄にチェックをしてください</t>
    <rPh sb="2" eb="5">
      <t>ケイエイタイ</t>
    </rPh>
    <rPh sb="9" eb="10">
      <t>ラン</t>
    </rPh>
    <rPh sb="12" eb="14">
      <t>イカ</t>
    </rPh>
    <rPh sb="15" eb="16">
      <t>テン</t>
    </rPh>
    <rPh sb="17" eb="18">
      <t>ミ</t>
    </rPh>
    <rPh sb="23" eb="25">
      <t>バアイ</t>
    </rPh>
    <rPh sb="26" eb="27">
      <t>カク</t>
    </rPh>
    <rPh sb="27" eb="28">
      <t>ラン</t>
    </rPh>
    <phoneticPr fontId="2"/>
  </si>
  <si>
    <t>≪⑥法人等雇用就農者チェック欄≫以下の点を満たしている場合、各欄にチェックをしてください</t>
    <rPh sb="2" eb="10">
      <t>ホウジントウコヨウシュウノウシャ</t>
    </rPh>
    <rPh sb="14" eb="15">
      <t>ラン</t>
    </rPh>
    <phoneticPr fontId="2"/>
  </si>
  <si>
    <t>賃金支払月
（月末）</t>
    <rPh sb="0" eb="2">
      <t>チンギン</t>
    </rPh>
    <rPh sb="2" eb="4">
      <t>シハラ</t>
    </rPh>
    <rPh sb="4" eb="5">
      <t>ツキ</t>
    </rPh>
    <rPh sb="7" eb="9">
      <t>ゲツマツ</t>
    </rPh>
    <phoneticPr fontId="2"/>
  </si>
  <si>
    <t>賃金支払月
（月初）</t>
    <rPh sb="0" eb="2">
      <t>チンギン</t>
    </rPh>
    <rPh sb="2" eb="4">
      <t>シハラ</t>
    </rPh>
    <rPh sb="4" eb="5">
      <t>ツキ</t>
    </rPh>
    <rPh sb="7" eb="9">
      <t>ゲッショ</t>
    </rPh>
    <phoneticPr fontId="2"/>
  </si>
  <si>
    <t>賃金締日の翌日</t>
    <rPh sb="0" eb="2">
      <t>チンギン</t>
    </rPh>
    <rPh sb="2" eb="4">
      <t>シメビ</t>
    </rPh>
    <rPh sb="5" eb="7">
      <t>ヨクジツ</t>
    </rPh>
    <phoneticPr fontId="2"/>
  </si>
  <si>
    <t>（賃金支払月の「年月」）</t>
  </si>
  <si>
    <t>賃金台帳表示用</t>
    <rPh sb="0" eb="2">
      <t>チンギン</t>
    </rPh>
    <rPh sb="2" eb="4">
      <t>ダイチョウ</t>
    </rPh>
    <rPh sb="4" eb="6">
      <t>ヒョウジ</t>
    </rPh>
    <rPh sb="6" eb="7">
      <t>ヨウ</t>
    </rPh>
    <phoneticPr fontId="2"/>
  </si>
  <si>
    <t>法人等雇用就農者が正社員として勤務している（独立支援タイプ又は新法人設立支援タイプの場合は従業員）</t>
    <phoneticPr fontId="2"/>
  </si>
  <si>
    <t>助成金申請期間を通じて、法人等雇用就農者の就業時間が週３５時間（＝月１４０時間）※以上ある</t>
    <phoneticPr fontId="2"/>
  </si>
  <si>
    <t xml:space="preserve"> １年間を通じて、法人等雇用就農者の就業時間が週３５時間（＝月１４０時間）※以上となる見込みである</t>
    <phoneticPr fontId="2"/>
  </si>
  <si>
    <t>※法人等雇用就農者が障がい者の場合、または、育児・介護を理由に短時間勤務を実施する場合は、週20時間（＝月80時間）</t>
    <phoneticPr fontId="2"/>
  </si>
  <si>
    <t>「環境負荷低減のクロスコンプライアンスチェックシート」について応募時に申請した項目のとおり実践している</t>
    <rPh sb="1" eb="3">
      <t>カンキョウ</t>
    </rPh>
    <rPh sb="3" eb="5">
      <t>フカ</t>
    </rPh>
    <rPh sb="5" eb="7">
      <t>テイゲン</t>
    </rPh>
    <rPh sb="31" eb="33">
      <t>オウボ</t>
    </rPh>
    <rPh sb="33" eb="34">
      <t>ジ</t>
    </rPh>
    <rPh sb="35" eb="37">
      <t>シンセイ</t>
    </rPh>
    <rPh sb="39" eb="41">
      <t>コウモク</t>
    </rPh>
    <rPh sb="45" eb="47">
      <t>ジッセン</t>
    </rPh>
    <phoneticPr fontId="2"/>
  </si>
  <si>
    <t>≪⑦添付書類≫下記期間の賃金台帳・出勤簿を添付してください。</t>
    <rPh sb="2" eb="4">
      <t>テンプ</t>
    </rPh>
    <rPh sb="4" eb="6">
      <t>ショルイ</t>
    </rPh>
    <rPh sb="7" eb="9">
      <t>カキ</t>
    </rPh>
    <rPh sb="9" eb="11">
      <t>キカン</t>
    </rPh>
    <rPh sb="12" eb="16">
      <t>チンギンダイチョウ</t>
    </rPh>
    <rPh sb="17" eb="20">
      <t>シュッキンボ</t>
    </rPh>
    <rPh sb="21" eb="23">
      <t>テンプ</t>
    </rPh>
    <phoneticPr fontId="51"/>
  </si>
  <si>
    <t>◇</t>
    <phoneticPr fontId="51"/>
  </si>
  <si>
    <t>出勤簿</t>
    <rPh sb="0" eb="3">
      <t>シュッキンボ</t>
    </rPh>
    <phoneticPr fontId="51"/>
  </si>
  <si>
    <t>※研修指導者の出勤簿は、法人の場合、代表者または役員は添付不要です。 個人の場合、代表者または代表者の世帯員等は添付不要です。
代表者の世帯員等は、住居と生計を一にする親族および耕作や養畜に従事する二親等内の親族が含まれます。</t>
    <phoneticPr fontId="51"/>
  </si>
  <si>
    <t>支払分（目安）</t>
    <rPh sb="0" eb="3">
      <t>シハライブン</t>
    </rPh>
    <rPh sb="4" eb="6">
      <t>メヤス</t>
    </rPh>
    <phoneticPr fontId="2"/>
  </si>
  <si>
    <t>②研修内容重複チェック</t>
    <rPh sb="1" eb="3">
      <t>ケンシュウ</t>
    </rPh>
    <rPh sb="3" eb="5">
      <t>ナイヨウ</t>
    </rPh>
    <rPh sb="5" eb="7">
      <t>チョウフク</t>
    </rPh>
    <phoneticPr fontId="2"/>
  </si>
  <si>
    <t>K25～K30</t>
    <phoneticPr fontId="2"/>
  </si>
  <si>
    <t>申請回を月数の左に移動</t>
    <rPh sb="0" eb="3">
      <t>シンセイカイ</t>
    </rPh>
    <rPh sb="4" eb="6">
      <t>ツキスウ</t>
    </rPh>
    <rPh sb="7" eb="8">
      <t>ヒダリ</t>
    </rPh>
    <rPh sb="9" eb="11">
      <t>イドウ</t>
    </rPh>
    <phoneticPr fontId="2"/>
  </si>
  <si>
    <r>
      <t>※初回申請時は必須。以降は</t>
    </r>
    <r>
      <rPr>
        <u/>
        <sz val="11"/>
        <rFont val="ＭＳ 明朝"/>
        <family val="1"/>
        <charset val="128"/>
      </rPr>
      <t>前回と振込先が異なる場合のみ記載</t>
    </r>
    <phoneticPr fontId="2"/>
  </si>
  <si>
    <t>"←▲研修時間は年間を通じて300時間以上（月平均25時間以上）を確保してください"</t>
    <phoneticPr fontId="2"/>
  </si>
  <si>
    <t>"↓▲各月の研修内容が重複してます"</t>
    <phoneticPr fontId="2"/>
  </si>
  <si>
    <t>②研修時間平均チェック</t>
    <rPh sb="1" eb="3">
      <t>ケンシュウ</t>
    </rPh>
    <rPh sb="3" eb="5">
      <t>ジカン</t>
    </rPh>
    <rPh sb="5" eb="7">
      <t>ヘイキン</t>
    </rPh>
    <phoneticPr fontId="2"/>
  </si>
  <si>
    <t>←今回申請する月数（手入力）〇</t>
    <rPh sb="1" eb="3">
      <t>コンカイ</t>
    </rPh>
    <rPh sb="3" eb="5">
      <t>シンセイ</t>
    </rPh>
    <rPh sb="7" eb="9">
      <t>ツキスウ</t>
    </rPh>
    <rPh sb="10" eb="13">
      <t>テニュウリョク</t>
    </rPh>
    <phoneticPr fontId="2"/>
  </si>
  <si>
    <t>←満月数（自動）×</t>
    <rPh sb="1" eb="2">
      <t>マン</t>
    </rPh>
    <rPh sb="2" eb="4">
      <t>ツキスウ</t>
    </rPh>
    <rPh sb="5" eb="7">
      <t>ジドウ</t>
    </rPh>
    <phoneticPr fontId="2"/>
  </si>
  <si>
    <t>→変形労働時間制を採用している場合</t>
    <rPh sb="1" eb="8">
      <t>ヘンケイロウドウジカンセイ</t>
    </rPh>
    <rPh sb="9" eb="11">
      <t>サイヨウ</t>
    </rPh>
    <rPh sb="15" eb="17">
      <t>バアイ</t>
    </rPh>
    <phoneticPr fontId="2"/>
  </si>
  <si>
    <t>7-3</t>
    <phoneticPr fontId="2"/>
  </si>
  <si>
    <t>〈令和７年度第３回〉</t>
  </si>
  <si>
    <t>=</t>
    <phoneticPr fontId="2"/>
  </si>
  <si>
    <t>②研修内容が重複している場合にアラートを出力する（BE25～BE30に＞1がある場合、重複あり）</t>
    <rPh sb="1" eb="3">
      <t>ケンシュウ</t>
    </rPh>
    <rPh sb="3" eb="5">
      <t>ナイヨウ</t>
    </rPh>
    <rPh sb="6" eb="8">
      <t>チョウフク</t>
    </rPh>
    <rPh sb="12" eb="14">
      <t>バアイ</t>
    </rPh>
    <rPh sb="20" eb="22">
      <t>シュツリョク</t>
    </rPh>
    <rPh sb="43" eb="45">
      <t>チョウフク</t>
    </rPh>
    <phoneticPr fontId="2"/>
  </si>
  <si>
    <t>①合計時間(E32)÷今回申請する月数(BF25)＜25時間の場合にアラートを出力する</t>
    <rPh sb="1" eb="3">
      <t>ゴウケイ</t>
    </rPh>
    <rPh sb="3" eb="5">
      <t>ジカン</t>
    </rPh>
    <rPh sb="28" eb="30">
      <t>ジカン</t>
    </rPh>
    <rPh sb="31" eb="33">
      <t>バアイ</t>
    </rPh>
    <rPh sb="39" eb="41">
      <t>シュツリョク</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</si>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</sst>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quot;（ &quot;[$-411]ggge&quot;年&quot;m&quot;月 ）&quot;;@"/>
    <numFmt numFmtId="177" formatCode="&quot;（ &quot;[$-411]yyyy&quot;年&quot;m&quot;月 ）&quot;;@"/>
    <numFmt numFmtId="178" formatCode="d&quot;回&quot;"/>
    <numFmt numFmtId="179" formatCode="[$-F800]dddd\,\ mmmm\ dd\,\ yyyy"/>
    <numFmt numFmtId="180" formatCode="0_);[Red]\(0\)"/>
    <numFmt numFmtId="181" formatCode="[$-411]ggge&quot;年&quot;m&quot;月&quot;d&quot;日&quot;;@"/>
    <numFmt numFmtId="182" formatCode="yyyy&quot;年&quot;m&quot;月&quot;d&quot;日&quot;\(aaa\)"/>
    <numFmt numFmtId="183" formatCode="[$-411]yyyy&quot;年&quot;m&quot;月&quot;d&quot;日&quot;"/>
    <numFmt numFmtId="184" formatCode="#,##0_ ;[Red]\-#,##0\ "/>
    <numFmt numFmtId="185" formatCode="yyyy&quot;年&quot;m&quot;月&quot;d&quot;日&quot;;@"/>
    <numFmt numFmtId="186" formatCode="#,##0_);[Red]\(#,##0\)"/>
    <numFmt numFmtId="187" formatCode="&quot;円&quot;\)"/>
    <numFmt numFmtId="188" formatCode="m"/>
    <numFmt numFmtId="189" formatCode="m&quot;月&quot;d&quot;日&quot;;@"/>
    <numFmt numFmtId="190" formatCode="d&quot;日&quot;"/>
    <numFmt numFmtId="191" formatCode="d"/>
    <numFmt numFmtId="192" formatCode="[$]ggge&quot;年&quot;m&quot;月&quot;d&quot;日&quot;;@" x16r2:formatCode16="[$-ja-JP-x-gannen]ggge&quot;年&quot;m&quot;月&quot;d&quot;日&quot;;@"/>
    <numFmt numFmtId="193" formatCode="yyyy&quot;年&quot;m&quot;月&quot;;@"/>
    <numFmt numFmtId="194" formatCode="0;[Red]0"/>
  </numFmts>
  <fonts count="69">
    <font>
      <sz val="11"/>
      <name val="ＭＳ Ｐゴシック"/>
      <family val="3"/>
      <charset val="128"/>
    </font>
    <font>
      <sz val="11"/>
      <color theme="1"/>
      <name val="ＭＳ Ｐゴシック"/>
      <family val="2"/>
      <charset val="128"/>
      <scheme val="minor"/>
    </font>
    <font>
      <sz val="6"/>
      <name val="ＭＳ Ｐゴシック"/>
      <family val="3"/>
      <charset val="128"/>
    </font>
    <font>
      <sz val="12"/>
      <name val="ＭＳ Ｐゴシック"/>
      <family val="3"/>
      <charset val="128"/>
    </font>
    <font>
      <sz val="14"/>
      <name val="ＭＳ Ｐゴシック"/>
      <family val="3"/>
      <charset val="128"/>
    </font>
    <font>
      <b/>
      <sz val="16"/>
      <name val="ＭＳ Ｐゴシック"/>
      <family val="3"/>
      <charset val="128"/>
    </font>
    <font>
      <sz val="11"/>
      <color theme="1"/>
      <name val="ＭＳ Ｐゴシック"/>
      <family val="3"/>
      <charset val="128"/>
      <scheme val="minor"/>
    </font>
    <font>
      <b/>
      <sz val="12"/>
      <name val="ＭＳ Ｐゴシック"/>
      <family val="3"/>
      <charset val="128"/>
      <scheme val="minor"/>
    </font>
    <font>
      <b/>
      <sz val="12"/>
      <name val="ＭＳ Ｐゴシック"/>
      <family val="3"/>
      <charset val="128"/>
    </font>
    <font>
      <b/>
      <sz val="14"/>
      <name val="ＭＳ Ｐゴシック"/>
      <family val="3"/>
      <charset val="128"/>
      <scheme val="minor"/>
    </font>
    <font>
      <b/>
      <sz val="18"/>
      <name val="ＭＳ Ｐゴシック"/>
      <family val="3"/>
      <charset val="128"/>
    </font>
    <font>
      <sz val="11"/>
      <name val="ＭＳ Ｐゴシック"/>
      <family val="3"/>
      <charset val="128"/>
    </font>
    <font>
      <b/>
      <sz val="16"/>
      <color rgb="FFFF0000"/>
      <name val="ＭＳ Ｐゴシック"/>
      <family val="3"/>
      <charset val="128"/>
    </font>
    <font>
      <b/>
      <sz val="11"/>
      <color rgb="FFFF0000"/>
      <name val="ＭＳ Ｐゴシック"/>
      <family val="3"/>
      <charset val="128"/>
    </font>
    <font>
      <b/>
      <sz val="11"/>
      <name val="ＭＳ Ｐゴシック"/>
      <family val="3"/>
      <charset val="128"/>
    </font>
    <font>
      <sz val="11"/>
      <color rgb="FFFF0000"/>
      <name val="Meiryo UI"/>
      <family val="3"/>
      <charset val="128"/>
    </font>
    <font>
      <sz val="11"/>
      <name val="メイリオ"/>
      <family val="3"/>
      <charset val="128"/>
    </font>
    <font>
      <b/>
      <sz val="11"/>
      <color rgb="FF3366FF"/>
      <name val="メイリオ"/>
      <family val="3"/>
      <charset val="128"/>
    </font>
    <font>
      <b/>
      <sz val="14"/>
      <color rgb="FF3366FF"/>
      <name val="Meiryo UI"/>
      <family val="3"/>
      <charset val="128"/>
    </font>
    <font>
      <sz val="12"/>
      <name val="ＭＳ 明朝"/>
      <family val="1"/>
      <charset val="128"/>
    </font>
    <font>
      <sz val="12"/>
      <name val="ＭＳ Ｐゴシック"/>
      <family val="3"/>
      <charset val="128"/>
      <scheme val="major"/>
    </font>
    <font>
      <sz val="11"/>
      <color theme="0" tint="-0.34998626667073579"/>
      <name val="ＭＳ Ｐゴシック"/>
      <family val="3"/>
      <charset val="128"/>
    </font>
    <font>
      <b/>
      <sz val="14"/>
      <color rgb="FFFF0000"/>
      <name val="Meiryo UI"/>
      <family val="3"/>
      <charset val="128"/>
    </font>
    <font>
      <sz val="11"/>
      <color rgb="FF0070C0"/>
      <name val="Meiryo UI"/>
      <family val="3"/>
      <charset val="128"/>
    </font>
    <font>
      <b/>
      <sz val="12"/>
      <name val="ＭＳ 明朝"/>
      <family val="1"/>
      <charset val="128"/>
    </font>
    <font>
      <sz val="11"/>
      <color theme="0" tint="-0.14999847407452621"/>
      <name val="ＭＳ Ｐゴシック"/>
      <family val="3"/>
      <charset val="128"/>
    </font>
    <font>
      <sz val="14"/>
      <color theme="0" tint="-0.14999847407452621"/>
      <name val="Meiryo UI"/>
      <family val="3"/>
      <charset val="128"/>
    </font>
    <font>
      <sz val="16"/>
      <color theme="0" tint="-0.14999847407452621"/>
      <name val="ＭＳ Ｐゴシック"/>
      <family val="3"/>
      <charset val="128"/>
    </font>
    <font>
      <sz val="12"/>
      <name val="Meiryo UI"/>
      <family val="3"/>
      <charset val="128"/>
    </font>
    <font>
      <sz val="11"/>
      <color rgb="FF006100"/>
      <name val="ＭＳ Ｐゴシック"/>
      <family val="3"/>
      <charset val="128"/>
      <scheme val="minor"/>
    </font>
    <font>
      <sz val="11"/>
      <name val="Meiryo UI"/>
      <family val="3"/>
      <charset val="128"/>
    </font>
    <font>
      <sz val="12"/>
      <color theme="1" tint="0.499984740745262"/>
      <name val="メイリオ"/>
      <family val="3"/>
      <charset val="128"/>
    </font>
    <font>
      <sz val="12"/>
      <name val="ＭＳ Ｐ明朝"/>
      <family val="1"/>
      <charset val="128"/>
    </font>
    <font>
      <sz val="11"/>
      <name val="ＭＳ 明朝"/>
      <family val="1"/>
      <charset val="128"/>
    </font>
    <font>
      <sz val="16"/>
      <name val="Meiryo UI"/>
      <family val="3"/>
      <charset val="128"/>
    </font>
    <font>
      <sz val="14"/>
      <name val="Meiryo UI"/>
      <family val="3"/>
      <charset val="128"/>
    </font>
    <font>
      <sz val="12"/>
      <name val="メイリオ"/>
      <family val="3"/>
      <charset val="128"/>
    </font>
    <font>
      <sz val="14"/>
      <color theme="0"/>
      <name val="Meiryo UI"/>
      <family val="3"/>
      <charset val="128"/>
    </font>
    <font>
      <sz val="11"/>
      <color rgb="FF0070C0"/>
      <name val="メイリオ"/>
      <family val="3"/>
      <charset val="128"/>
    </font>
    <font>
      <sz val="14"/>
      <name val="ＭＳ 明朝"/>
      <family val="1"/>
      <charset val="128"/>
    </font>
    <font>
      <sz val="16"/>
      <color indexed="10"/>
      <name val="メイリオ"/>
      <family val="3"/>
      <charset val="128"/>
    </font>
    <font>
      <sz val="16"/>
      <color rgb="FFFF0000"/>
      <name val="メイリオ"/>
      <family val="3"/>
      <charset val="128"/>
    </font>
    <font>
      <sz val="9"/>
      <name val="ＭＳ 明朝"/>
      <family val="1"/>
      <charset val="128"/>
    </font>
    <font>
      <sz val="10"/>
      <name val="ＭＳ 明朝"/>
      <family val="1"/>
      <charset val="128"/>
    </font>
    <font>
      <b/>
      <sz val="16"/>
      <color theme="1"/>
      <name val="ＭＳ Ｐゴシック"/>
      <family val="3"/>
      <charset val="128"/>
    </font>
    <font>
      <b/>
      <sz val="11"/>
      <name val="ＭＳ Ｐゴシック"/>
      <family val="3"/>
      <charset val="128"/>
      <scheme val="minor"/>
    </font>
    <font>
      <sz val="14"/>
      <name val="ＭＳ Ｐゴシック"/>
      <family val="3"/>
      <charset val="128"/>
      <scheme val="minor"/>
    </font>
    <font>
      <b/>
      <sz val="14"/>
      <name val="ＭＳ Ｐゴシック"/>
      <family val="3"/>
      <charset val="128"/>
    </font>
    <font>
      <sz val="14"/>
      <name val="ＭＳ Ｐゴシック"/>
      <family val="3"/>
      <charset val="128"/>
      <scheme val="major"/>
    </font>
    <font>
      <sz val="16"/>
      <name val="ＭＳ Ｐゴシック"/>
      <family val="3"/>
      <charset val="128"/>
    </font>
    <font>
      <sz val="16"/>
      <color rgb="FFFF0000"/>
      <name val="ＭＳ Ｐゴシック"/>
      <family val="3"/>
      <charset val="128"/>
    </font>
    <font>
      <sz val="6"/>
      <name val="ＭＳ Ｐゴシック"/>
      <family val="2"/>
      <charset val="128"/>
      <scheme val="minor"/>
    </font>
    <font>
      <sz val="14"/>
      <name val="ＭＳ Ｐ明朝"/>
      <family val="1"/>
      <charset val="128"/>
    </font>
    <font>
      <sz val="16"/>
      <name val="ＭＳ Ｐゴシック"/>
      <family val="3"/>
      <charset val="128"/>
      <scheme val="minor"/>
    </font>
    <font>
      <sz val="11"/>
      <name val="ＭＳ Ｐゴシック"/>
      <family val="3"/>
      <charset val="128"/>
      <scheme val="minor"/>
    </font>
    <font>
      <sz val="11"/>
      <color rgb="FFFF0000"/>
      <name val="ＭＳ Ｐゴシック"/>
      <family val="3"/>
      <charset val="128"/>
    </font>
    <font>
      <b/>
      <sz val="24"/>
      <color rgb="FFFF0000"/>
      <name val="ＭＳ Ｐゴシック"/>
      <family val="3"/>
      <charset val="128"/>
    </font>
    <font>
      <sz val="10"/>
      <name val="ＭＳ Ｐゴシック"/>
      <family val="3"/>
      <charset val="128"/>
    </font>
    <font>
      <sz val="10"/>
      <color rgb="FF0070C0"/>
      <name val="Meiryo UI"/>
      <family val="3"/>
      <charset val="128"/>
    </font>
    <font>
      <b/>
      <u/>
      <sz val="11"/>
      <name val="ＭＳ Ｐゴシック"/>
      <family val="3"/>
      <charset val="128"/>
    </font>
    <font>
      <sz val="9"/>
      <name val="ＭＳ Ｐゴシック"/>
      <family val="3"/>
      <charset val="128"/>
    </font>
    <font>
      <sz val="10"/>
      <color rgb="FFFF0000"/>
      <name val="ＭＳ Ｐゴシック"/>
      <family val="3"/>
      <charset val="128"/>
    </font>
    <font>
      <sz val="14"/>
      <color rgb="FFFF0000"/>
      <name val="ＭＳ Ｐゴシック"/>
      <family val="3"/>
      <charset val="128"/>
    </font>
    <font>
      <sz val="16"/>
      <name val="ＭＳ 明朝"/>
      <family val="1"/>
      <charset val="128"/>
    </font>
    <font>
      <u/>
      <sz val="11"/>
      <name val="ＭＳ 明朝"/>
      <family val="1"/>
      <charset val="128"/>
    </font>
    <font>
      <sz val="11"/>
      <color rgb="FFFF0066"/>
      <name val="Meiryo UI"/>
      <family val="3"/>
      <charset val="128"/>
    </font>
    <font>
      <sz val="11"/>
      <color rgb="FF3399FF"/>
      <name val="Meiryo UI"/>
      <family val="3"/>
      <charset val="128"/>
    </font>
    <font>
      <sz val="12"/>
      <color theme="0"/>
      <name val="Meiryo UI"/>
      <family val="3"/>
      <charset val="128"/>
    </font>
    <font>
      <sz val="14"/>
      <color theme="1"/>
      <name val="ＭＳ 明朝"/>
      <family val="1"/>
      <charset val="128"/>
    </font>
  </fonts>
  <fills count="1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D9F1FF"/>
        <bgColor indexed="64"/>
      </patternFill>
    </fill>
    <fill>
      <patternFill patternType="solid">
        <fgColor rgb="FFFFFFA7"/>
        <bgColor indexed="64"/>
      </patternFill>
    </fill>
    <fill>
      <patternFill patternType="solid">
        <fgColor rgb="FFFFFF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39997558519241921"/>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top/>
      <bottom style="medium">
        <color indexed="64"/>
      </bottom>
      <diagonal/>
    </border>
    <border>
      <left style="thick">
        <color rgb="FFFF0066"/>
      </left>
      <right/>
      <top style="thick">
        <color rgb="FFFF0066"/>
      </top>
      <bottom/>
      <diagonal/>
    </border>
    <border>
      <left/>
      <right/>
      <top style="thick">
        <color rgb="FFFF0066"/>
      </top>
      <bottom/>
      <diagonal/>
    </border>
    <border>
      <left/>
      <right style="thick">
        <color rgb="FFFF0066"/>
      </right>
      <top style="thick">
        <color rgb="FFFF0066"/>
      </top>
      <bottom style="thick">
        <color rgb="FFFF0066"/>
      </bottom>
      <diagonal/>
    </border>
    <border>
      <left style="thick">
        <color rgb="FF0000FF"/>
      </left>
      <right/>
      <top style="thick">
        <color rgb="FF0000FF"/>
      </top>
      <bottom style="thick">
        <color rgb="FF0000FF"/>
      </bottom>
      <diagonal/>
    </border>
    <border>
      <left/>
      <right/>
      <top style="thick">
        <color rgb="FF0000FF"/>
      </top>
      <bottom style="thick">
        <color rgb="FF0000FF"/>
      </bottom>
      <diagonal/>
    </border>
    <border>
      <left/>
      <right style="thick">
        <color rgb="FF0000FF"/>
      </right>
      <top style="thick">
        <color rgb="FF0000FF"/>
      </top>
      <bottom style="thick">
        <color rgb="FF0000FF"/>
      </bottom>
      <diagonal/>
    </border>
    <border>
      <left style="thick">
        <color rgb="FF0000FF"/>
      </left>
      <right style="thick">
        <color rgb="FF0000FF"/>
      </right>
      <top style="thick">
        <color rgb="FF0000FF"/>
      </top>
      <bottom style="thick">
        <color rgb="FF0000FF"/>
      </bottom>
      <diagonal/>
    </border>
    <border>
      <left style="thin">
        <color theme="0" tint="-0.24994659260841701"/>
      </left>
      <right/>
      <top style="thin">
        <color theme="0" tint="-0.24994659260841701"/>
      </top>
      <bottom style="hair">
        <color theme="0" tint="-0.24994659260841701"/>
      </bottom>
      <diagonal/>
    </border>
    <border>
      <left/>
      <right style="thin">
        <color theme="0" tint="-0.24994659260841701"/>
      </right>
      <top style="thin">
        <color theme="0" tint="-0.24994659260841701"/>
      </top>
      <bottom style="hair">
        <color theme="0" tint="-0.24994659260841701"/>
      </bottom>
      <diagonal/>
    </border>
    <border>
      <left style="thin">
        <color theme="0" tint="-0.24994659260841701"/>
      </left>
      <right/>
      <top style="hair">
        <color theme="0" tint="-0.24994659260841701"/>
      </top>
      <bottom style="thin">
        <color theme="0" tint="-0.24994659260841701"/>
      </bottom>
      <diagonal/>
    </border>
    <border>
      <left/>
      <right style="thin">
        <color theme="0" tint="-0.24994659260841701"/>
      </right>
      <top style="hair">
        <color theme="0" tint="-0.24994659260841701"/>
      </top>
      <bottom style="thin">
        <color theme="0" tint="-0.2499465926084170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auto="1"/>
      </top>
      <bottom style="hair">
        <color indexed="64"/>
      </bottom>
      <diagonal/>
    </border>
    <border>
      <left/>
      <right style="thin">
        <color auto="1"/>
      </right>
      <top style="thin">
        <color auto="1"/>
      </top>
      <bottom style="hair">
        <color indexed="64"/>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top style="medium">
        <color indexed="64"/>
      </top>
      <bottom/>
      <diagonal/>
    </border>
  </borders>
  <cellStyleXfs count="6">
    <xf numFmtId="0" fontId="0" fillId="0" borderId="0"/>
    <xf numFmtId="0" fontId="6" fillId="0" borderId="0">
      <alignment vertical="center"/>
    </xf>
    <xf numFmtId="0" fontId="6" fillId="0" borderId="0">
      <alignment vertical="center"/>
    </xf>
    <xf numFmtId="0" fontId="29" fillId="3" borderId="0" applyNumberFormat="0" applyBorder="0" applyAlignment="0" applyProtection="0">
      <alignment vertical="center"/>
    </xf>
    <xf numFmtId="38" fontId="11" fillId="0" borderId="0" applyFont="0" applyFill="0" applyBorder="0" applyAlignment="0" applyProtection="0"/>
    <xf numFmtId="0" fontId="1" fillId="0" borderId="0">
      <alignment vertical="center"/>
    </xf>
  </cellStyleXfs>
  <cellXfs count="378">
    <xf numFmtId="0" fontId="0" fillId="0" borderId="0" xfId="0"/>
    <xf numFmtId="0" fontId="0" fillId="2" borderId="0" xfId="0" applyFill="1" applyAlignment="1">
      <alignment vertical="center"/>
    </xf>
    <xf numFmtId="0" fontId="0" fillId="0" borderId="0" xfId="0" applyAlignment="1">
      <alignment vertical="center"/>
    </xf>
    <xf numFmtId="0" fontId="4" fillId="2" borderId="0" xfId="0" applyFont="1" applyFill="1"/>
    <xf numFmtId="0" fontId="0" fillId="2" borderId="0" xfId="0" applyFill="1"/>
    <xf numFmtId="0" fontId="0" fillId="0" borderId="0" xfId="0" applyAlignment="1">
      <alignment horizontal="left" vertical="center"/>
    </xf>
    <xf numFmtId="176" fontId="7" fillId="2" borderId="0" xfId="0" applyNumberFormat="1" applyFont="1" applyFill="1" applyAlignment="1">
      <alignment shrinkToFit="1"/>
    </xf>
    <xf numFmtId="0" fontId="0" fillId="0" borderId="0" xfId="0" applyAlignment="1">
      <alignment vertical="top"/>
    </xf>
    <xf numFmtId="0" fontId="7" fillId="2" borderId="0" xfId="0" applyFont="1" applyFill="1" applyAlignment="1">
      <alignment horizontal="left" vertical="top"/>
    </xf>
    <xf numFmtId="0" fontId="0" fillId="2" borderId="0" xfId="0" applyFill="1" applyAlignment="1">
      <alignment vertical="top"/>
    </xf>
    <xf numFmtId="176" fontId="7" fillId="2" borderId="0" xfId="0" applyNumberFormat="1" applyFont="1" applyFill="1" applyAlignment="1">
      <alignment horizontal="right" shrinkToFit="1"/>
    </xf>
    <xf numFmtId="0" fontId="5" fillId="2" borderId="0" xfId="0" applyFont="1" applyFill="1" applyAlignment="1">
      <alignment vertical="center"/>
    </xf>
    <xf numFmtId="0" fontId="4" fillId="0" borderId="0" xfId="0" applyFont="1" applyAlignment="1">
      <alignment vertical="center"/>
    </xf>
    <xf numFmtId="0" fontId="4" fillId="0" borderId="0" xfId="0" applyFont="1" applyAlignment="1">
      <alignment vertical="center" wrapText="1"/>
    </xf>
    <xf numFmtId="0" fontId="5" fillId="0" borderId="0" xfId="0" applyFont="1" applyAlignment="1">
      <alignment vertical="center"/>
    </xf>
    <xf numFmtId="0" fontId="3" fillId="0" borderId="0" xfId="0" applyFont="1" applyAlignment="1">
      <alignment vertical="top"/>
    </xf>
    <xf numFmtId="0" fontId="3" fillId="0" borderId="0" xfId="0" applyFont="1"/>
    <xf numFmtId="0" fontId="5" fillId="0" borderId="0" xfId="0" applyFont="1" applyAlignment="1">
      <alignment horizontal="distributed" vertical="center"/>
    </xf>
    <xf numFmtId="177" fontId="7" fillId="2" borderId="0" xfId="0" applyNumberFormat="1" applyFont="1" applyFill="1" applyAlignment="1">
      <alignment vertical="top" shrinkToFit="1"/>
    </xf>
    <xf numFmtId="0" fontId="9" fillId="2" borderId="0" xfId="0" applyFont="1" applyFill="1" applyAlignment="1">
      <alignment horizontal="left" vertical="top"/>
    </xf>
    <xf numFmtId="176" fontId="7" fillId="2" borderId="5" xfId="0" applyNumberFormat="1" applyFont="1" applyFill="1" applyBorder="1" applyAlignment="1">
      <alignment vertical="top" shrinkToFit="1"/>
    </xf>
    <xf numFmtId="0" fontId="5" fillId="2" borderId="0" xfId="0" applyFont="1" applyFill="1" applyAlignment="1">
      <alignment horizontal="right" vertical="center"/>
    </xf>
    <xf numFmtId="0" fontId="10" fillId="0" borderId="0" xfId="0" applyFont="1" applyAlignment="1">
      <alignment vertical="center"/>
    </xf>
    <xf numFmtId="0" fontId="13" fillId="0" borderId="0" xfId="0" applyFont="1"/>
    <xf numFmtId="0" fontId="14" fillId="0" borderId="0" xfId="0" applyFont="1" applyAlignment="1">
      <alignment vertical="top"/>
    </xf>
    <xf numFmtId="0" fontId="13" fillId="0" borderId="0" xfId="0" applyFont="1" applyAlignment="1">
      <alignment vertical="top"/>
    </xf>
    <xf numFmtId="0" fontId="19" fillId="2" borderId="0" xfId="0" applyFont="1" applyFill="1" applyAlignment="1">
      <alignment horizontal="left"/>
    </xf>
    <xf numFmtId="0" fontId="20" fillId="2" borderId="0" xfId="0" applyFont="1" applyFill="1" applyAlignment="1">
      <alignment horizontal="right"/>
    </xf>
    <xf numFmtId="0" fontId="21" fillId="0" borderId="0" xfId="0" applyFont="1" applyProtection="1">
      <protection locked="0"/>
    </xf>
    <xf numFmtId="0" fontId="21" fillId="0" borderId="0" xfId="0" applyFont="1"/>
    <xf numFmtId="0" fontId="22" fillId="0" borderId="0" xfId="0" applyFont="1" applyAlignment="1">
      <alignment horizontal="center" wrapText="1"/>
    </xf>
    <xf numFmtId="0" fontId="16" fillId="0" borderId="0" xfId="0" applyFont="1"/>
    <xf numFmtId="0" fontId="23" fillId="0" borderId="0" xfId="0" applyFont="1"/>
    <xf numFmtId="0" fontId="0" fillId="2" borderId="0" xfId="0" applyFill="1" applyAlignment="1">
      <alignment horizontal="left"/>
    </xf>
    <xf numFmtId="0" fontId="0" fillId="2" borderId="0" xfId="0" applyFill="1" applyAlignment="1">
      <alignment horizontal="center"/>
    </xf>
    <xf numFmtId="0" fontId="24" fillId="2" borderId="0" xfId="0" applyFont="1" applyFill="1" applyAlignment="1">
      <alignment horizontal="right"/>
    </xf>
    <xf numFmtId="0" fontId="24" fillId="2" borderId="0" xfId="0" applyFont="1" applyFill="1"/>
    <xf numFmtId="0" fontId="8" fillId="2" borderId="0" xfId="0" applyFont="1" applyFill="1"/>
    <xf numFmtId="0" fontId="25" fillId="0" borderId="16" xfId="0" applyFont="1" applyBorder="1"/>
    <xf numFmtId="0" fontId="26" fillId="0" borderId="17" xfId="0" applyFont="1" applyBorder="1" applyAlignment="1">
      <alignment horizontal="right"/>
    </xf>
    <xf numFmtId="0" fontId="26" fillId="0" borderId="16" xfId="0" applyFont="1" applyBorder="1" applyAlignment="1">
      <alignment horizontal="left"/>
    </xf>
    <xf numFmtId="0" fontId="0" fillId="0" borderId="17" xfId="0" applyBorder="1"/>
    <xf numFmtId="0" fontId="24" fillId="2" borderId="0" xfId="0" applyFont="1" applyFill="1" applyAlignment="1">
      <alignment horizontal="left"/>
    </xf>
    <xf numFmtId="0" fontId="24" fillId="2" borderId="0" xfId="0" applyFont="1" applyFill="1" applyAlignment="1">
      <alignment horizontal="center"/>
    </xf>
    <xf numFmtId="0" fontId="27" fillId="0" borderId="18" xfId="0" applyFont="1" applyBorder="1"/>
    <xf numFmtId="0" fontId="26" fillId="0" borderId="19" xfId="0" applyFont="1" applyBorder="1" applyAlignment="1">
      <alignment horizontal="right" vertical="center"/>
    </xf>
    <xf numFmtId="0" fontId="26" fillId="0" borderId="18" xfId="0" applyFont="1" applyBorder="1" applyAlignment="1">
      <alignment horizontal="left"/>
    </xf>
    <xf numFmtId="0" fontId="0" fillId="0" borderId="19" xfId="0" applyBorder="1"/>
    <xf numFmtId="0" fontId="28" fillId="0" borderId="0" xfId="0" applyFont="1" applyAlignment="1">
      <alignment horizontal="left"/>
    </xf>
    <xf numFmtId="179" fontId="0" fillId="0" borderId="0" xfId="0" applyNumberFormat="1"/>
    <xf numFmtId="179" fontId="28" fillId="0" borderId="0" xfId="0" applyNumberFormat="1" applyFont="1" applyAlignment="1">
      <alignment horizontal="left"/>
    </xf>
    <xf numFmtId="0" fontId="19" fillId="2" borderId="0" xfId="0" applyFont="1" applyFill="1" applyAlignment="1">
      <alignment horizontal="justify"/>
    </xf>
    <xf numFmtId="0" fontId="30" fillId="4" borderId="20" xfId="3" applyFont="1" applyFill="1" applyBorder="1" applyAlignment="1" applyProtection="1">
      <alignment horizontal="center" vertical="center"/>
    </xf>
    <xf numFmtId="0" fontId="30" fillId="4" borderId="21" xfId="0" applyFont="1" applyFill="1" applyBorder="1" applyAlignment="1">
      <alignment horizontal="center" vertical="center"/>
    </xf>
    <xf numFmtId="0" fontId="0" fillId="0" borderId="0" xfId="0" applyAlignment="1">
      <alignment horizontal="center"/>
    </xf>
    <xf numFmtId="0" fontId="31" fillId="0" borderId="0" xfId="0" applyFont="1"/>
    <xf numFmtId="0" fontId="19" fillId="2" borderId="0" xfId="0" applyFont="1" applyFill="1" applyAlignment="1">
      <alignment horizontal="right" vertical="center" indent="1"/>
    </xf>
    <xf numFmtId="0" fontId="33" fillId="2" borderId="0" xfId="0" applyFont="1" applyFill="1" applyAlignment="1">
      <alignment horizontal="left" vertical="center"/>
    </xf>
    <xf numFmtId="178" fontId="28" fillId="0" borderId="24" xfId="0" applyNumberFormat="1" applyFont="1" applyBorder="1" applyAlignment="1">
      <alignment horizontal="center" vertical="center"/>
    </xf>
    <xf numFmtId="0" fontId="36" fillId="0" borderId="0" xfId="0" applyFont="1" applyAlignment="1">
      <alignment horizontal="left" vertical="center"/>
    </xf>
    <xf numFmtId="0" fontId="19" fillId="2" borderId="0" xfId="0" applyFont="1" applyFill="1" applyAlignment="1">
      <alignment horizontal="left" vertical="center" shrinkToFit="1"/>
    </xf>
    <xf numFmtId="178" fontId="28" fillId="0" borderId="1" xfId="0" applyNumberFormat="1" applyFont="1" applyBorder="1" applyAlignment="1">
      <alignment horizontal="center" vertical="center"/>
    </xf>
    <xf numFmtId="183" fontId="28" fillId="0" borderId="1" xfId="0" applyNumberFormat="1" applyFont="1" applyBorder="1" applyAlignment="1">
      <alignment horizontal="left" vertical="center" shrinkToFit="1"/>
    </xf>
    <xf numFmtId="0" fontId="36" fillId="0" borderId="1" xfId="0" applyFont="1" applyBorder="1" applyAlignment="1">
      <alignment horizontal="center" vertical="center" shrinkToFit="1"/>
    </xf>
    <xf numFmtId="0" fontId="33" fillId="2" borderId="0" xfId="0" applyFont="1" applyFill="1" applyAlignment="1">
      <alignment vertical="center" wrapText="1"/>
    </xf>
    <xf numFmtId="0" fontId="33" fillId="2" borderId="0" xfId="0" applyFont="1" applyFill="1" applyAlignment="1">
      <alignment horizontal="left" vertical="center" wrapText="1"/>
    </xf>
    <xf numFmtId="0" fontId="19" fillId="2" borderId="0" xfId="0" applyFont="1" applyFill="1" applyAlignment="1">
      <alignment horizontal="centerContinuous" vertical="top"/>
    </xf>
    <xf numFmtId="0" fontId="0" fillId="2" borderId="0" xfId="0" applyFill="1" applyAlignment="1">
      <alignment horizontal="centerContinuous"/>
    </xf>
    <xf numFmtId="0" fontId="19" fillId="2" borderId="0" xfId="0" applyFont="1" applyFill="1" applyAlignment="1">
      <alignment horizontal="centerContinuous"/>
    </xf>
    <xf numFmtId="0" fontId="3" fillId="0" borderId="0" xfId="0" applyFont="1" applyAlignment="1">
      <alignment horizontal="right" vertical="center"/>
    </xf>
    <xf numFmtId="0" fontId="24" fillId="2" borderId="0" xfId="0" applyFont="1" applyFill="1" applyAlignment="1">
      <alignment horizontal="justify"/>
    </xf>
    <xf numFmtId="0" fontId="3" fillId="0" borderId="0" xfId="0" applyFont="1" applyAlignment="1">
      <alignment horizontal="right" vertical="top"/>
    </xf>
    <xf numFmtId="0" fontId="35" fillId="0" borderId="0" xfId="0" applyFont="1" applyAlignment="1">
      <alignment horizontal="center" vertical="center"/>
    </xf>
    <xf numFmtId="0" fontId="19" fillId="2" borderId="0" xfId="0" applyFont="1" applyFill="1" applyAlignment="1">
      <alignment horizontal="center" vertical="center"/>
    </xf>
    <xf numFmtId="184" fontId="39" fillId="2" borderId="0" xfId="4" applyNumberFormat="1" applyFont="1" applyFill="1" applyBorder="1" applyAlignment="1" applyProtection="1">
      <alignment vertical="center"/>
    </xf>
    <xf numFmtId="0" fontId="16" fillId="0" borderId="0" xfId="0" applyFont="1" applyAlignment="1">
      <alignment vertical="center" shrinkToFit="1"/>
    </xf>
    <xf numFmtId="0" fontId="36" fillId="0" borderId="0" xfId="0" applyFont="1" applyAlignment="1">
      <alignment horizontal="center" vertical="center" shrinkToFit="1"/>
    </xf>
    <xf numFmtId="181" fontId="36" fillId="0" borderId="0" xfId="0" applyNumberFormat="1" applyFont="1" applyAlignment="1">
      <alignment horizontal="center" vertical="center" shrinkToFit="1"/>
    </xf>
    <xf numFmtId="0" fontId="34" fillId="0" borderId="0" xfId="0" applyFont="1" applyAlignment="1">
      <alignment horizontal="center" vertical="center" shrinkToFit="1"/>
    </xf>
    <xf numFmtId="0" fontId="0" fillId="0" borderId="0" xfId="0" applyAlignment="1">
      <alignment horizontal="left"/>
    </xf>
    <xf numFmtId="0" fontId="43" fillId="2" borderId="0" xfId="0" applyFont="1" applyFill="1" applyAlignment="1">
      <alignment horizontal="justify"/>
    </xf>
    <xf numFmtId="0" fontId="16" fillId="0" borderId="0" xfId="0" applyFont="1" applyAlignment="1">
      <alignment horizontal="center" vertical="center"/>
    </xf>
    <xf numFmtId="0" fontId="43" fillId="2" borderId="0" xfId="0" applyFont="1" applyFill="1" applyAlignment="1">
      <alignment horizontal="left" vertical="top"/>
    </xf>
    <xf numFmtId="178" fontId="28" fillId="0" borderId="41" xfId="0" applyNumberFormat="1" applyFont="1" applyBorder="1" applyAlignment="1">
      <alignment horizontal="center" vertical="center"/>
    </xf>
    <xf numFmtId="0" fontId="37" fillId="0" borderId="0" xfId="0" applyFont="1" applyAlignment="1">
      <alignment horizontal="center" vertical="center"/>
    </xf>
    <xf numFmtId="0" fontId="38" fillId="0" borderId="0" xfId="0" applyFont="1" applyAlignment="1">
      <alignment horizontal="center" vertical="top" textRotation="255"/>
    </xf>
    <xf numFmtId="183" fontId="28" fillId="0" borderId="35" xfId="0" applyNumberFormat="1" applyFont="1" applyBorder="1" applyAlignment="1">
      <alignment horizontal="left" vertical="center" shrinkToFit="1"/>
    </xf>
    <xf numFmtId="183" fontId="28" fillId="0" borderId="36" xfId="0" applyNumberFormat="1" applyFont="1" applyBorder="1" applyAlignment="1">
      <alignment horizontal="left" vertical="center" shrinkToFit="1"/>
    </xf>
    <xf numFmtId="0" fontId="30" fillId="4" borderId="33" xfId="0" applyFont="1" applyFill="1" applyBorder="1" applyAlignment="1">
      <alignment horizontal="center" vertical="center"/>
    </xf>
    <xf numFmtId="0" fontId="19" fillId="0" borderId="0" xfId="0" applyFont="1" applyAlignment="1">
      <alignment vertical="center"/>
    </xf>
    <xf numFmtId="179" fontId="36" fillId="0" borderId="0" xfId="0" applyNumberFormat="1" applyFont="1" applyAlignment="1">
      <alignment horizontal="center" vertical="center" shrinkToFit="1"/>
    </xf>
    <xf numFmtId="0" fontId="16" fillId="0" borderId="0" xfId="0" applyFont="1" applyAlignment="1">
      <alignment horizontal="center" vertical="center" shrinkToFit="1"/>
    </xf>
    <xf numFmtId="0" fontId="0" fillId="0" borderId="0" xfId="0" applyAlignment="1">
      <alignment horizontal="center" vertical="center" shrinkToFit="1"/>
    </xf>
    <xf numFmtId="178" fontId="36" fillId="0" borderId="0" xfId="0" applyNumberFormat="1" applyFont="1" applyAlignment="1">
      <alignment horizontal="center" vertical="center" shrinkToFit="1"/>
    </xf>
    <xf numFmtId="182" fontId="28" fillId="0" borderId="34" xfId="0" applyNumberFormat="1" applyFont="1" applyBorder="1" applyAlignment="1">
      <alignment horizontal="left" vertical="center" shrinkToFit="1"/>
    </xf>
    <xf numFmtId="182" fontId="28" fillId="0" borderId="23" xfId="0" applyNumberFormat="1" applyFont="1" applyBorder="1" applyAlignment="1">
      <alignment horizontal="left" vertical="center" shrinkToFit="1"/>
    </xf>
    <xf numFmtId="183" fontId="28" fillId="0" borderId="24" xfId="0" applyNumberFormat="1" applyFont="1" applyBorder="1" applyAlignment="1">
      <alignment horizontal="left" vertical="center" shrinkToFit="1"/>
    </xf>
    <xf numFmtId="0" fontId="0" fillId="0" borderId="0" xfId="0" applyAlignment="1">
      <alignment horizontal="left" vertical="top" wrapText="1"/>
    </xf>
    <xf numFmtId="0" fontId="41" fillId="0" borderId="0" xfId="0" applyFont="1" applyAlignment="1">
      <alignment horizontal="right" vertical="center" shrinkToFit="1"/>
    </xf>
    <xf numFmtId="0" fontId="12" fillId="0" borderId="0" xfId="0" applyFont="1" applyAlignment="1">
      <alignment horizontal="center" vertical="center"/>
    </xf>
    <xf numFmtId="177" fontId="45" fillId="2" borderId="0" xfId="0" applyNumberFormat="1" applyFont="1" applyFill="1" applyAlignment="1">
      <alignment vertical="top" shrinkToFit="1"/>
    </xf>
    <xf numFmtId="177" fontId="46" fillId="2" borderId="0" xfId="0" applyNumberFormat="1" applyFont="1" applyFill="1"/>
    <xf numFmtId="0" fontId="16" fillId="0" borderId="2" xfId="0" applyFont="1" applyBorder="1" applyAlignment="1">
      <alignment horizontal="center" vertical="center" shrinkToFit="1"/>
    </xf>
    <xf numFmtId="0" fontId="16" fillId="0" borderId="3" xfId="0" applyFont="1" applyBorder="1" applyAlignment="1">
      <alignment horizontal="center" vertical="center" shrinkToFit="1"/>
    </xf>
    <xf numFmtId="0" fontId="16" fillId="0" borderId="1" xfId="0" applyFont="1" applyBorder="1" applyAlignment="1">
      <alignment horizontal="center" vertical="center" shrinkToFit="1"/>
    </xf>
    <xf numFmtId="178" fontId="36" fillId="0" borderId="2" xfId="0" applyNumberFormat="1" applyFont="1" applyBorder="1" applyAlignment="1">
      <alignment horizontal="center" vertical="center" shrinkToFit="1"/>
    </xf>
    <xf numFmtId="0" fontId="36" fillId="0" borderId="3" xfId="0" applyFont="1" applyBorder="1" applyAlignment="1">
      <alignment horizontal="center" vertical="center" shrinkToFit="1"/>
    </xf>
    <xf numFmtId="179" fontId="36" fillId="0" borderId="1" xfId="0" applyNumberFormat="1" applyFont="1" applyBorder="1" applyAlignment="1">
      <alignment horizontal="center" vertical="center" shrinkToFit="1"/>
    </xf>
    <xf numFmtId="0" fontId="16" fillId="0" borderId="2" xfId="0" applyFont="1" applyBorder="1" applyAlignment="1">
      <alignment vertical="center" shrinkToFit="1"/>
    </xf>
    <xf numFmtId="0" fontId="5" fillId="2" borderId="0" xfId="0" applyFont="1" applyFill="1" applyAlignment="1">
      <alignment horizontal="center" vertical="center"/>
    </xf>
    <xf numFmtId="0" fontId="5" fillId="0" borderId="0" xfId="0" applyFont="1" applyAlignment="1">
      <alignment horizontal="center" vertical="center"/>
    </xf>
    <xf numFmtId="0" fontId="39" fillId="0" borderId="4" xfId="0" applyFont="1" applyBorder="1" applyAlignment="1">
      <alignment horizontal="center" vertical="center"/>
    </xf>
    <xf numFmtId="185" fontId="39" fillId="0" borderId="37" xfId="0" applyNumberFormat="1" applyFont="1" applyBorder="1" applyAlignment="1">
      <alignment horizontal="center" vertical="center"/>
    </xf>
    <xf numFmtId="185" fontId="39" fillId="0" borderId="39" xfId="0" applyNumberFormat="1" applyFont="1" applyBorder="1" applyAlignment="1">
      <alignment horizontal="center" vertical="center"/>
    </xf>
    <xf numFmtId="185" fontId="39" fillId="0" borderId="5" xfId="0" applyNumberFormat="1" applyFont="1" applyBorder="1" applyAlignment="1">
      <alignment horizontal="center" vertical="center"/>
    </xf>
    <xf numFmtId="185" fontId="39" fillId="0" borderId="5" xfId="0" applyNumberFormat="1" applyFont="1" applyBorder="1" applyAlignment="1">
      <alignment horizontal="left" vertical="center"/>
    </xf>
    <xf numFmtId="185" fontId="39" fillId="0" borderId="5" xfId="0" applyNumberFormat="1" applyFont="1" applyBorder="1" applyAlignment="1">
      <alignment horizontal="center" vertical="center" shrinkToFit="1"/>
    </xf>
    <xf numFmtId="185" fontId="39" fillId="0" borderId="49" xfId="0" applyNumberFormat="1" applyFont="1" applyBorder="1" applyAlignment="1">
      <alignment horizontal="center" vertical="center" shrinkToFit="1"/>
    </xf>
    <xf numFmtId="186" fontId="39" fillId="0" borderId="31" xfId="0" applyNumberFormat="1" applyFont="1" applyBorder="1" applyAlignment="1">
      <alignment vertical="center"/>
    </xf>
    <xf numFmtId="187" fontId="39" fillId="0" borderId="31" xfId="0" applyNumberFormat="1" applyFont="1" applyBorder="1" applyAlignment="1">
      <alignment vertical="center"/>
    </xf>
    <xf numFmtId="0" fontId="39" fillId="0" borderId="31" xfId="0" applyFont="1" applyBorder="1" applyAlignment="1">
      <alignment vertical="center"/>
    </xf>
    <xf numFmtId="0" fontId="39" fillId="0" borderId="31" xfId="0" applyFont="1" applyBorder="1" applyAlignment="1">
      <alignment horizontal="left" vertical="center"/>
    </xf>
    <xf numFmtId="0" fontId="39" fillId="0" borderId="31" xfId="0" applyFont="1" applyBorder="1" applyAlignment="1">
      <alignment horizontal="center" vertical="center"/>
    </xf>
    <xf numFmtId="0" fontId="39" fillId="0" borderId="32" xfId="0" applyFont="1" applyBorder="1" applyAlignment="1">
      <alignment vertical="center"/>
    </xf>
    <xf numFmtId="0" fontId="5" fillId="0" borderId="0" xfId="0" applyFont="1" applyAlignment="1">
      <alignment vertical="center" wrapText="1" shrinkToFit="1"/>
    </xf>
    <xf numFmtId="0" fontId="0" fillId="0" borderId="0" xfId="0" applyAlignment="1">
      <alignment horizontal="right" vertical="center"/>
    </xf>
    <xf numFmtId="0" fontId="4" fillId="0" borderId="0" xfId="0" applyFont="1" applyAlignment="1">
      <alignment horizontal="left" vertical="center" shrinkToFit="1"/>
    </xf>
    <xf numFmtId="0" fontId="4" fillId="0" borderId="0" xfId="0" applyFont="1" applyAlignment="1">
      <alignment vertical="center" shrinkToFit="1"/>
    </xf>
    <xf numFmtId="0" fontId="39" fillId="2" borderId="43" xfId="0" applyFont="1" applyFill="1" applyBorder="1" applyAlignment="1">
      <alignment vertical="center"/>
    </xf>
    <xf numFmtId="178" fontId="24" fillId="0" borderId="0" xfId="0" applyNumberFormat="1" applyFont="1" applyAlignment="1">
      <alignment horizontal="center" vertical="center"/>
    </xf>
    <xf numFmtId="0" fontId="49" fillId="0" borderId="0" xfId="0" applyFont="1" applyAlignment="1">
      <alignment horizontal="center" vertical="center"/>
    </xf>
    <xf numFmtId="0" fontId="49" fillId="0" borderId="0" xfId="0" applyFont="1" applyAlignment="1">
      <alignment vertical="center"/>
    </xf>
    <xf numFmtId="0" fontId="49" fillId="0" borderId="0" xfId="0" applyFont="1"/>
    <xf numFmtId="0" fontId="49" fillId="0" borderId="0" xfId="0" applyFont="1" applyAlignment="1">
      <alignment vertical="top"/>
    </xf>
    <xf numFmtId="188" fontId="49" fillId="0" borderId="0" xfId="0" applyNumberFormat="1" applyFont="1" applyAlignment="1">
      <alignment vertical="center"/>
    </xf>
    <xf numFmtId="188" fontId="49" fillId="0" borderId="0" xfId="0" applyNumberFormat="1" applyFont="1"/>
    <xf numFmtId="188" fontId="49" fillId="0" borderId="0" xfId="0" applyNumberFormat="1" applyFont="1" applyAlignment="1">
      <alignment vertical="top"/>
    </xf>
    <xf numFmtId="191" fontId="49" fillId="0" borderId="0" xfId="0" applyNumberFormat="1" applyFont="1" applyAlignment="1">
      <alignment vertical="center"/>
    </xf>
    <xf numFmtId="191" fontId="49" fillId="0" borderId="0" xfId="0" applyNumberFormat="1" applyFont="1"/>
    <xf numFmtId="191" fontId="49" fillId="0" borderId="0" xfId="0" applyNumberFormat="1" applyFont="1" applyAlignment="1">
      <alignment vertical="top"/>
    </xf>
    <xf numFmtId="0" fontId="16" fillId="0" borderId="0" xfId="0" applyFont="1" applyAlignment="1">
      <alignment horizontal="left" vertical="center"/>
    </xf>
    <xf numFmtId="180" fontId="0" fillId="0" borderId="0" xfId="0" applyNumberFormat="1"/>
    <xf numFmtId="180" fontId="5" fillId="0" borderId="0" xfId="0" applyNumberFormat="1" applyFont="1" applyAlignment="1">
      <alignment horizontal="distributed" vertical="center"/>
    </xf>
    <xf numFmtId="180" fontId="46" fillId="0" borderId="0" xfId="0" applyNumberFormat="1" applyFont="1" applyAlignment="1">
      <alignment horizontal="center" vertical="center"/>
    </xf>
    <xf numFmtId="0" fontId="53" fillId="2" borderId="0" xfId="0" applyFont="1" applyFill="1" applyAlignment="1">
      <alignment vertical="center"/>
    </xf>
    <xf numFmtId="0" fontId="53" fillId="2" borderId="0" xfId="0" applyFont="1" applyFill="1" applyAlignment="1">
      <alignment horizontal="center" vertical="center"/>
    </xf>
    <xf numFmtId="0" fontId="53" fillId="0" borderId="0" xfId="0" applyFont="1" applyAlignment="1">
      <alignment vertical="center"/>
    </xf>
    <xf numFmtId="0" fontId="54" fillId="2" borderId="0" xfId="0" applyFont="1" applyFill="1" applyAlignment="1">
      <alignment vertical="center"/>
    </xf>
    <xf numFmtId="189" fontId="54" fillId="0" borderId="0" xfId="0" applyNumberFormat="1" applyFont="1" applyAlignment="1">
      <alignment horizontal="center" vertical="center"/>
    </xf>
    <xf numFmtId="0" fontId="54" fillId="0" borderId="0" xfId="0" applyFont="1" applyAlignment="1">
      <alignment vertical="center"/>
    </xf>
    <xf numFmtId="190" fontId="54" fillId="0" borderId="0" xfId="0" applyNumberFormat="1" applyFont="1" applyAlignment="1">
      <alignment vertical="center"/>
    </xf>
    <xf numFmtId="0" fontId="54" fillId="2" borderId="0" xfId="0" applyFont="1" applyFill="1" applyAlignment="1">
      <alignment horizontal="center" vertical="center"/>
    </xf>
    <xf numFmtId="180" fontId="46" fillId="0" borderId="0" xfId="0" applyNumberFormat="1" applyFont="1"/>
    <xf numFmtId="0" fontId="54" fillId="0" borderId="0" xfId="0" applyFont="1"/>
    <xf numFmtId="180" fontId="10" fillId="0" borderId="0" xfId="0" applyNumberFormat="1" applyFont="1" applyAlignment="1">
      <alignment horizontal="center" vertical="center"/>
    </xf>
    <xf numFmtId="0" fontId="46" fillId="5" borderId="0" xfId="0" applyFont="1" applyFill="1" applyAlignment="1" applyProtection="1">
      <alignment horizontal="center" vertical="center"/>
      <protection locked="0"/>
    </xf>
    <xf numFmtId="0" fontId="46" fillId="5" borderId="0" xfId="0" applyFont="1" applyFill="1" applyAlignment="1" applyProtection="1">
      <alignment vertical="center"/>
      <protection locked="0"/>
    </xf>
    <xf numFmtId="0" fontId="53" fillId="0" borderId="0" xfId="0" applyFont="1" applyAlignment="1">
      <alignment horizontal="center" vertical="center"/>
    </xf>
    <xf numFmtId="0" fontId="0" fillId="0" borderId="8" xfId="0" applyBorder="1"/>
    <xf numFmtId="0" fontId="49" fillId="0" borderId="8" xfId="0" applyFont="1" applyBorder="1" applyAlignment="1">
      <alignment vertical="center"/>
    </xf>
    <xf numFmtId="0" fontId="55" fillId="0" borderId="0" xfId="0" applyFont="1" applyAlignment="1">
      <alignment vertical="center"/>
    </xf>
    <xf numFmtId="0" fontId="56" fillId="0" borderId="0" xfId="0" applyFont="1" applyAlignment="1">
      <alignment vertical="center"/>
    </xf>
    <xf numFmtId="0" fontId="57" fillId="0" borderId="0" xfId="0" applyFont="1" applyAlignment="1">
      <alignment vertical="center"/>
    </xf>
    <xf numFmtId="0" fontId="57" fillId="0" borderId="0" xfId="0" applyFont="1" applyAlignment="1">
      <alignment vertical="center" shrinkToFit="1"/>
    </xf>
    <xf numFmtId="0" fontId="0" fillId="2" borderId="0" xfId="0" applyFill="1" applyAlignment="1">
      <alignment horizontal="right"/>
    </xf>
    <xf numFmtId="0" fontId="0" fillId="0" borderId="1" xfId="0" applyBorder="1" applyAlignment="1">
      <alignment horizontal="center"/>
    </xf>
    <xf numFmtId="0" fontId="30" fillId="0" borderId="1" xfId="0" applyFont="1" applyBorder="1" applyAlignment="1">
      <alignment horizontal="center"/>
    </xf>
    <xf numFmtId="185" fontId="58" fillId="0" borderId="0" xfId="0" applyNumberFormat="1" applyFont="1" applyAlignment="1">
      <alignment vertical="center"/>
    </xf>
    <xf numFmtId="0" fontId="23" fillId="0" borderId="0" xfId="0" applyFont="1" applyAlignment="1">
      <alignment horizontal="right"/>
    </xf>
    <xf numFmtId="0" fontId="15" fillId="6" borderId="9" xfId="0" applyFont="1" applyFill="1" applyBorder="1" applyAlignment="1">
      <alignment horizontal="centerContinuous" vertical="center"/>
    </xf>
    <xf numFmtId="0" fontId="0" fillId="6" borderId="10" xfId="0" applyFill="1" applyBorder="1" applyAlignment="1">
      <alignment horizontal="centerContinuous"/>
    </xf>
    <xf numFmtId="0" fontId="16" fillId="6" borderId="10" xfId="0" applyFont="1" applyFill="1" applyBorder="1" applyAlignment="1">
      <alignment horizontal="centerContinuous"/>
    </xf>
    <xf numFmtId="0" fontId="16" fillId="6" borderId="11" xfId="0" applyFont="1" applyFill="1" applyBorder="1" applyAlignment="1">
      <alignment horizontal="centerContinuous"/>
    </xf>
    <xf numFmtId="49" fontId="18" fillId="6" borderId="15" xfId="0" applyNumberFormat="1" applyFont="1" applyFill="1" applyBorder="1" applyAlignment="1">
      <alignment horizontal="center" vertical="center" shrinkToFit="1"/>
    </xf>
    <xf numFmtId="182" fontId="28" fillId="0" borderId="56" xfId="0" applyNumberFormat="1" applyFont="1" applyBorder="1" applyAlignment="1">
      <alignment horizontal="left" vertical="center" shrinkToFit="1"/>
    </xf>
    <xf numFmtId="178" fontId="28" fillId="0" borderId="57" xfId="0" applyNumberFormat="1" applyFont="1" applyBorder="1" applyAlignment="1">
      <alignment horizontal="center" vertical="center"/>
    </xf>
    <xf numFmtId="183" fontId="28" fillId="0" borderId="57" xfId="0" applyNumberFormat="1" applyFont="1" applyBorder="1" applyAlignment="1">
      <alignment horizontal="left" vertical="center" shrinkToFit="1"/>
    </xf>
    <xf numFmtId="183" fontId="28" fillId="0" borderId="58" xfId="0" applyNumberFormat="1" applyFont="1" applyBorder="1" applyAlignment="1">
      <alignment horizontal="left" vertical="center" shrinkToFit="1"/>
    </xf>
    <xf numFmtId="188" fontId="44" fillId="0" borderId="0" xfId="0" applyNumberFormat="1" applyFont="1" applyAlignment="1">
      <alignment horizontal="center" vertical="center"/>
    </xf>
    <xf numFmtId="188" fontId="5" fillId="0" borderId="0" xfId="0" applyNumberFormat="1" applyFont="1" applyAlignment="1">
      <alignment horizontal="center" vertical="center"/>
    </xf>
    <xf numFmtId="0" fontId="4" fillId="0" borderId="0" xfId="0" applyFont="1" applyAlignment="1">
      <alignment vertical="top"/>
    </xf>
    <xf numFmtId="0" fontId="4" fillId="0" borderId="0" xfId="0" applyFont="1" applyAlignment="1">
      <alignment horizontal="left" vertical="center"/>
    </xf>
    <xf numFmtId="188" fontId="10" fillId="0" borderId="0" xfId="0" applyNumberFormat="1" applyFont="1" applyAlignment="1">
      <alignment horizontal="center" vertical="center"/>
    </xf>
    <xf numFmtId="0" fontId="0" fillId="0" borderId="59" xfId="0" applyBorder="1" applyAlignment="1">
      <alignment vertical="top"/>
    </xf>
    <xf numFmtId="0" fontId="0" fillId="0" borderId="37" xfId="0" applyBorder="1" applyAlignment="1">
      <alignment vertical="top"/>
    </xf>
    <xf numFmtId="0" fontId="0" fillId="0" borderId="60" xfId="0" applyBorder="1" applyAlignment="1">
      <alignment vertical="top"/>
    </xf>
    <xf numFmtId="0" fontId="0" fillId="0" borderId="7" xfId="0" applyBorder="1" applyAlignment="1">
      <alignment vertical="top"/>
    </xf>
    <xf numFmtId="0" fontId="0" fillId="0" borderId="61" xfId="0" applyBorder="1" applyAlignment="1">
      <alignment vertical="top"/>
    </xf>
    <xf numFmtId="0" fontId="0" fillId="0" borderId="7" xfId="0" applyBorder="1" applyAlignment="1">
      <alignment vertical="center"/>
    </xf>
    <xf numFmtId="0" fontId="0" fillId="0" borderId="61" xfId="0" applyBorder="1" applyAlignment="1">
      <alignment vertical="center"/>
    </xf>
    <xf numFmtId="0" fontId="0" fillId="2" borderId="39" xfId="0" applyFill="1" applyBorder="1" applyAlignment="1">
      <alignment vertical="center"/>
    </xf>
    <xf numFmtId="0" fontId="0" fillId="2" borderId="5" xfId="0" applyFill="1" applyBorder="1" applyAlignment="1">
      <alignment vertical="top"/>
    </xf>
    <xf numFmtId="0" fontId="0" fillId="2" borderId="5" xfId="0" applyFill="1" applyBorder="1" applyAlignment="1">
      <alignment vertical="center"/>
    </xf>
    <xf numFmtId="0" fontId="0" fillId="2" borderId="40" xfId="0" applyFill="1" applyBorder="1" applyAlignment="1">
      <alignment vertical="top"/>
    </xf>
    <xf numFmtId="0" fontId="5" fillId="2" borderId="0" xfId="0" applyFont="1" applyFill="1" applyAlignment="1">
      <alignment horizontal="left" vertical="center"/>
    </xf>
    <xf numFmtId="0" fontId="5" fillId="0" borderId="7" xfId="0" applyFont="1" applyBorder="1" applyAlignment="1">
      <alignment horizontal="left" vertical="center"/>
    </xf>
    <xf numFmtId="0" fontId="5" fillId="0" borderId="6" xfId="0" applyFont="1" applyBorder="1" applyAlignment="1">
      <alignment horizontal="left" vertical="center"/>
    </xf>
    <xf numFmtId="0" fontId="5" fillId="0" borderId="0" xfId="0" applyFont="1" applyAlignment="1">
      <alignment horizontal="left" vertical="top"/>
    </xf>
    <xf numFmtId="0" fontId="4" fillId="2" borderId="0" xfId="0" applyFont="1" applyFill="1" applyAlignment="1">
      <alignment vertical="top"/>
    </xf>
    <xf numFmtId="0" fontId="0" fillId="0" borderId="37" xfId="0" applyBorder="1" applyAlignment="1">
      <alignment vertical="center"/>
    </xf>
    <xf numFmtId="176" fontId="7" fillId="2" borderId="0" xfId="0" applyNumberFormat="1" applyFont="1" applyFill="1" applyAlignment="1">
      <alignment vertical="top" shrinkToFit="1"/>
    </xf>
    <xf numFmtId="0" fontId="5" fillId="0" borderId="37" xfId="0" applyFont="1" applyBorder="1" applyAlignment="1">
      <alignment horizontal="distributed" vertical="center"/>
    </xf>
    <xf numFmtId="0" fontId="5" fillId="0" borderId="60" xfId="0" applyFont="1" applyBorder="1" applyAlignment="1">
      <alignment horizontal="distributed" vertical="center"/>
    </xf>
    <xf numFmtId="0" fontId="49" fillId="2" borderId="0" xfId="0" applyFont="1" applyFill="1" applyAlignment="1">
      <alignment horizontal="center" vertical="center"/>
    </xf>
    <xf numFmtId="0" fontId="0" fillId="0" borderId="39" xfId="0" applyBorder="1" applyAlignment="1">
      <alignment vertical="center"/>
    </xf>
    <xf numFmtId="0" fontId="0" fillId="0" borderId="5" xfId="0" applyBorder="1" applyAlignment="1">
      <alignment vertical="center"/>
    </xf>
    <xf numFmtId="0" fontId="0" fillId="0" borderId="40" xfId="0" applyBorder="1" applyAlignment="1">
      <alignment vertical="center"/>
    </xf>
    <xf numFmtId="0" fontId="49" fillId="2" borderId="0" xfId="0" applyFont="1" applyFill="1" applyAlignment="1">
      <alignment vertical="center"/>
    </xf>
    <xf numFmtId="0" fontId="49" fillId="2" borderId="0" xfId="0" applyFont="1" applyFill="1" applyAlignment="1">
      <alignment horizontal="left"/>
    </xf>
    <xf numFmtId="0" fontId="48" fillId="0" borderId="1" xfId="0" applyFont="1" applyBorder="1" applyAlignment="1" applyProtection="1">
      <alignment vertical="center"/>
      <protection locked="0"/>
    </xf>
    <xf numFmtId="178" fontId="24" fillId="0" borderId="1" xfId="0" applyNumberFormat="1" applyFont="1" applyBorder="1" applyAlignment="1" applyProtection="1">
      <alignment horizontal="center" vertical="center"/>
      <protection locked="0"/>
    </xf>
    <xf numFmtId="0" fontId="56" fillId="0" borderId="0" xfId="0" applyFont="1" applyAlignment="1">
      <alignment horizontal="distributed" vertical="center"/>
    </xf>
    <xf numFmtId="0" fontId="5" fillId="0" borderId="8" xfId="0" applyFont="1" applyBorder="1" applyAlignment="1">
      <alignment horizontal="centerContinuous" vertical="center"/>
    </xf>
    <xf numFmtId="0" fontId="0" fillId="0" borderId="8" xfId="0" applyBorder="1" applyAlignment="1">
      <alignment horizontal="centerContinuous" vertical="center"/>
    </xf>
    <xf numFmtId="0" fontId="49" fillId="0" borderId="7" xfId="0" applyFont="1" applyBorder="1" applyAlignment="1">
      <alignment horizontal="center" vertical="center"/>
    </xf>
    <xf numFmtId="0" fontId="49" fillId="0" borderId="61" xfId="0" applyFont="1" applyBorder="1" applyAlignment="1">
      <alignment vertical="center"/>
    </xf>
    <xf numFmtId="0" fontId="49" fillId="0" borderId="61" xfId="0" applyFont="1" applyBorder="1" applyAlignment="1">
      <alignment vertical="top"/>
    </xf>
    <xf numFmtId="0" fontId="49" fillId="0" borderId="61" xfId="0" applyFont="1" applyBorder="1"/>
    <xf numFmtId="0" fontId="49" fillId="0" borderId="39" xfId="0" applyFont="1" applyBorder="1" applyAlignment="1">
      <alignment vertical="center"/>
    </xf>
    <xf numFmtId="0" fontId="49" fillId="0" borderId="40" xfId="0" applyFont="1" applyBorder="1" applyAlignment="1">
      <alignment vertical="center"/>
    </xf>
    <xf numFmtId="49" fontId="50" fillId="0" borderId="0" xfId="0" applyNumberFormat="1" applyFont="1" applyAlignment="1">
      <alignment horizontal="left"/>
    </xf>
    <xf numFmtId="0" fontId="12" fillId="0" borderId="0" xfId="0" applyFont="1" applyAlignment="1">
      <alignment vertical="center"/>
    </xf>
    <xf numFmtId="193" fontId="12" fillId="0" borderId="0" xfId="0" applyNumberFormat="1" applyFont="1" applyAlignment="1">
      <alignment horizontal="left" vertical="center"/>
    </xf>
    <xf numFmtId="192" fontId="12" fillId="0" borderId="0" xfId="0" applyNumberFormat="1" applyFont="1" applyAlignment="1">
      <alignment vertical="center"/>
    </xf>
    <xf numFmtId="192" fontId="49" fillId="0" borderId="0" xfId="0" applyNumberFormat="1" applyFont="1" applyAlignment="1">
      <alignment vertical="center"/>
    </xf>
    <xf numFmtId="192" fontId="12" fillId="0" borderId="0" xfId="0" applyNumberFormat="1" applyFont="1" applyAlignment="1">
      <alignment horizontal="right" vertical="center"/>
    </xf>
    <xf numFmtId="179" fontId="12" fillId="0" borderId="0" xfId="0" applyNumberFormat="1" applyFont="1" applyAlignment="1">
      <alignment horizontal="left" vertical="center"/>
    </xf>
    <xf numFmtId="0" fontId="49" fillId="8" borderId="1" xfId="0" applyFont="1" applyFill="1" applyBorder="1" applyAlignment="1">
      <alignment vertical="center"/>
    </xf>
    <xf numFmtId="0" fontId="49" fillId="8" borderId="6" xfId="0" applyFont="1" applyFill="1" applyBorder="1" applyAlignment="1">
      <alignment horizontal="center" vertical="center"/>
    </xf>
    <xf numFmtId="0" fontId="0" fillId="8" borderId="6" xfId="0" applyFill="1" applyBorder="1" applyAlignment="1">
      <alignment horizontal="center" vertical="center"/>
    </xf>
    <xf numFmtId="0" fontId="0" fillId="8" borderId="52" xfId="0" applyFill="1" applyBorder="1" applyAlignment="1">
      <alignment horizontal="center" vertical="center"/>
    </xf>
    <xf numFmtId="0" fontId="28" fillId="6" borderId="1" xfId="0" applyFont="1" applyFill="1" applyBorder="1" applyAlignment="1">
      <alignment horizontal="center" vertical="center"/>
    </xf>
    <xf numFmtId="31" fontId="12" fillId="0" borderId="0" xfId="0" applyNumberFormat="1" applyFont="1" applyAlignment="1">
      <alignment horizontal="left" vertical="center"/>
    </xf>
    <xf numFmtId="0" fontId="0" fillId="7" borderId="0" xfId="0" applyFill="1"/>
    <xf numFmtId="0" fontId="49" fillId="0" borderId="59" xfId="0" applyFont="1" applyBorder="1" applyAlignment="1">
      <alignment horizontal="center" vertical="center"/>
    </xf>
    <xf numFmtId="0" fontId="49" fillId="0" borderId="60" xfId="0" applyFont="1" applyBorder="1" applyAlignment="1">
      <alignment vertical="center"/>
    </xf>
    <xf numFmtId="0" fontId="49" fillId="8" borderId="52" xfId="0" applyFont="1" applyFill="1" applyBorder="1" applyAlignment="1">
      <alignment horizontal="center" vertical="center"/>
    </xf>
    <xf numFmtId="0" fontId="3" fillId="9" borderId="1" xfId="0" applyFont="1" applyFill="1" applyBorder="1" applyAlignment="1">
      <alignment vertical="center" shrinkToFit="1"/>
    </xf>
    <xf numFmtId="0" fontId="3" fillId="9" borderId="1" xfId="0" applyFont="1" applyFill="1" applyBorder="1" applyAlignment="1">
      <alignment horizontal="center" vertical="center"/>
    </xf>
    <xf numFmtId="0" fontId="48" fillId="0" borderId="1" xfId="0" applyFont="1" applyBorder="1" applyAlignment="1" applyProtection="1">
      <alignment horizontal="right" vertical="center"/>
      <protection locked="0"/>
    </xf>
    <xf numFmtId="188" fontId="3" fillId="0" borderId="0" xfId="0" applyNumberFormat="1" applyFont="1" applyAlignment="1">
      <alignment vertical="center"/>
    </xf>
    <xf numFmtId="0" fontId="49" fillId="7" borderId="1" xfId="0" applyFont="1" applyFill="1" applyBorder="1" applyAlignment="1">
      <alignment horizontal="center" vertical="center"/>
    </xf>
    <xf numFmtId="181" fontId="32" fillId="0" borderId="0" xfId="0" applyNumberFormat="1" applyFont="1" applyAlignment="1">
      <alignment horizontal="left"/>
    </xf>
    <xf numFmtId="0" fontId="49" fillId="2" borderId="59" xfId="0" applyFont="1" applyFill="1" applyBorder="1" applyAlignment="1">
      <alignment horizontal="left"/>
    </xf>
    <xf numFmtId="0" fontId="4" fillId="0" borderId="37" xfId="0" applyFont="1" applyBorder="1" applyAlignment="1">
      <alignment horizontal="left" vertical="center" wrapText="1"/>
    </xf>
    <xf numFmtId="0" fontId="0" fillId="0" borderId="60" xfId="0" applyBorder="1" applyAlignment="1">
      <alignment vertical="center"/>
    </xf>
    <xf numFmtId="0" fontId="4" fillId="0" borderId="61" xfId="0" applyFont="1" applyBorder="1" applyAlignment="1">
      <alignment horizontal="left" vertical="center" shrinkToFit="1"/>
    </xf>
    <xf numFmtId="0" fontId="4" fillId="0" borderId="61" xfId="0" applyFont="1" applyBorder="1" applyAlignment="1">
      <alignment horizontal="left" vertical="center"/>
    </xf>
    <xf numFmtId="0" fontId="4" fillId="0" borderId="61" xfId="0" applyFont="1" applyBorder="1" applyAlignment="1">
      <alignment vertical="center" wrapText="1"/>
    </xf>
    <xf numFmtId="0" fontId="4" fillId="0" borderId="61" xfId="0" applyFont="1" applyBorder="1" applyAlignment="1">
      <alignment vertical="center" shrinkToFit="1"/>
    </xf>
    <xf numFmtId="0" fontId="62" fillId="0" borderId="0" xfId="0" applyFont="1" applyAlignment="1">
      <alignment vertical="center"/>
    </xf>
    <xf numFmtId="0" fontId="49" fillId="2" borderId="7" xfId="0" applyFont="1" applyFill="1" applyBorder="1" applyAlignment="1">
      <alignment horizontal="left"/>
    </xf>
    <xf numFmtId="0" fontId="5" fillId="0" borderId="0" xfId="0" applyFont="1" applyAlignment="1">
      <alignment horizontal="left" vertical="center"/>
    </xf>
    <xf numFmtId="0" fontId="49" fillId="0" borderId="8" xfId="0" applyFont="1" applyBorder="1" applyAlignment="1">
      <alignment horizontal="centerContinuous" vertical="center"/>
    </xf>
    <xf numFmtId="0" fontId="4" fillId="0" borderId="0" xfId="0" applyFont="1" applyAlignment="1">
      <alignment horizontal="left" vertical="top" wrapText="1" shrinkToFit="1"/>
    </xf>
    <xf numFmtId="0" fontId="4" fillId="0" borderId="0" xfId="0" applyFont="1" applyAlignment="1">
      <alignment horizontal="left" vertical="top" wrapText="1"/>
    </xf>
    <xf numFmtId="0" fontId="49" fillId="2" borderId="0" xfId="0" applyFont="1" applyFill="1"/>
    <xf numFmtId="178" fontId="24" fillId="0" borderId="1" xfId="0" applyNumberFormat="1" applyFont="1" applyBorder="1" applyAlignment="1" applyProtection="1">
      <alignment horizontal="center"/>
      <protection locked="0"/>
    </xf>
    <xf numFmtId="178" fontId="24" fillId="0" borderId="5" xfId="0" applyNumberFormat="1" applyFont="1" applyBorder="1" applyAlignment="1" applyProtection="1">
      <alignment horizontal="center"/>
      <protection locked="0"/>
    </xf>
    <xf numFmtId="0" fontId="39" fillId="0" borderId="5" xfId="0" applyFont="1" applyBorder="1" applyAlignment="1" applyProtection="1">
      <alignment horizontal="center" vertical="center"/>
      <protection locked="0"/>
    </xf>
    <xf numFmtId="0" fontId="17" fillId="0" borderId="0" xfId="0" applyFont="1" applyAlignment="1">
      <alignment horizontal="left" vertical="center" wrapText="1" shrinkToFit="1"/>
    </xf>
    <xf numFmtId="0" fontId="0" fillId="0" borderId="0" xfId="0" applyAlignment="1">
      <alignment horizontal="left" wrapText="1" shrinkToFit="1"/>
    </xf>
    <xf numFmtId="0" fontId="0" fillId="9" borderId="1" xfId="0" applyFill="1" applyBorder="1" applyAlignment="1">
      <alignment horizontal="center" vertical="center" shrinkToFit="1"/>
    </xf>
    <xf numFmtId="194" fontId="32" fillId="0" borderId="5" xfId="0" applyNumberFormat="1" applyFont="1" applyBorder="1" applyAlignment="1" applyProtection="1">
      <alignment horizontal="center"/>
      <protection locked="0"/>
    </xf>
    <xf numFmtId="179" fontId="66" fillId="0" borderId="0" xfId="0" applyNumberFormat="1" applyFont="1"/>
    <xf numFmtId="180" fontId="66" fillId="0" borderId="0" xfId="0" applyNumberFormat="1" applyFont="1" applyAlignment="1">
      <alignment horizontal="right"/>
    </xf>
    <xf numFmtId="185" fontId="0" fillId="0" borderId="0" xfId="0" applyNumberFormat="1"/>
    <xf numFmtId="180" fontId="65" fillId="0" borderId="0" xfId="0" applyNumberFormat="1" applyFont="1" applyAlignment="1">
      <alignment horizontal="right"/>
    </xf>
    <xf numFmtId="0" fontId="65" fillId="0" borderId="0" xfId="0" applyFont="1" applyAlignment="1">
      <alignment horizontal="right"/>
    </xf>
    <xf numFmtId="0" fontId="30" fillId="0" borderId="0" xfId="0" applyFont="1" applyAlignment="1">
      <alignment horizontal="right" vertical="center"/>
    </xf>
    <xf numFmtId="183" fontId="28" fillId="0" borderId="0" xfId="0" applyNumberFormat="1" applyFont="1" applyAlignment="1">
      <alignment horizontal="left" vertical="center" shrinkToFit="1"/>
    </xf>
    <xf numFmtId="49" fontId="18" fillId="0" borderId="0" xfId="0" applyNumberFormat="1" applyFont="1" applyAlignment="1">
      <alignment horizontal="center" vertical="center" shrinkToFit="1"/>
    </xf>
    <xf numFmtId="182" fontId="67" fillId="2" borderId="73" xfId="0" applyNumberFormat="1" applyFont="1" applyFill="1" applyBorder="1" applyAlignment="1">
      <alignment horizontal="left" vertical="center" shrinkToFit="1"/>
    </xf>
    <xf numFmtId="178" fontId="67" fillId="2" borderId="73" xfId="0" applyNumberFormat="1" applyFont="1" applyFill="1" applyBorder="1" applyAlignment="1">
      <alignment horizontal="center" vertical="center"/>
    </xf>
    <xf numFmtId="183" fontId="67" fillId="2" borderId="73" xfId="0" applyNumberFormat="1" applyFont="1" applyFill="1" applyBorder="1" applyAlignment="1">
      <alignment horizontal="left" vertical="center" shrinkToFit="1"/>
    </xf>
    <xf numFmtId="0" fontId="30" fillId="0" borderId="0" xfId="0" applyFont="1" applyAlignment="1">
      <alignment horizontal="center" vertical="center"/>
    </xf>
    <xf numFmtId="0" fontId="68" fillId="0" borderId="4" xfId="0" applyFont="1" applyBorder="1" applyAlignment="1" applyProtection="1">
      <alignment vertical="center"/>
      <protection locked="0"/>
    </xf>
    <xf numFmtId="0" fontId="68" fillId="2" borderId="4" xfId="0" applyFont="1" applyFill="1" applyBorder="1" applyAlignment="1">
      <alignment vertical="center"/>
    </xf>
    <xf numFmtId="188" fontId="49" fillId="0" borderId="0" xfId="0" quotePrefix="1" applyNumberFormat="1" applyFont="1" applyAlignment="1">
      <alignment vertical="center"/>
    </xf>
    <xf numFmtId="191" fontId="49" fillId="0" borderId="0" xfId="0" quotePrefix="1" applyNumberFormat="1" applyFont="1" applyAlignment="1">
      <alignment vertical="center"/>
    </xf>
    <xf numFmtId="188" fontId="3" fillId="0" borderId="0" xfId="0" quotePrefix="1" applyNumberFormat="1" applyFont="1"/>
    <xf numFmtId="188" fontId="3" fillId="0" borderId="0" xfId="0" applyNumberFormat="1" applyFont="1"/>
    <xf numFmtId="191" fontId="3" fillId="0" borderId="0" xfId="0" applyNumberFormat="1" applyFont="1"/>
    <xf numFmtId="0" fontId="49" fillId="0" borderId="1" xfId="0" applyFont="1" applyBorder="1" applyAlignment="1">
      <alignment horizontal="center" vertical="center"/>
    </xf>
    <xf numFmtId="0" fontId="4" fillId="0" borderId="0" xfId="0" applyFont="1" applyAlignment="1">
      <alignment horizontal="left"/>
    </xf>
    <xf numFmtId="0" fontId="3" fillId="0" borderId="41" xfId="0" applyFont="1" applyBorder="1" applyAlignment="1">
      <alignment horizontal="center" vertical="center" wrapText="1"/>
    </xf>
    <xf numFmtId="0" fontId="60" fillId="0" borderId="6" xfId="0" applyFont="1" applyBorder="1" applyAlignment="1">
      <alignment horizontal="center" vertical="center" wrapText="1"/>
    </xf>
    <xf numFmtId="0" fontId="49" fillId="0" borderId="52" xfId="0" applyFont="1" applyBorder="1" applyAlignment="1">
      <alignment vertical="top"/>
    </xf>
    <xf numFmtId="14" fontId="49" fillId="0" borderId="0" xfId="0" applyNumberFormat="1" applyFont="1" applyAlignment="1">
      <alignment horizontal="center" vertical="center"/>
    </xf>
    <xf numFmtId="193" fontId="49" fillId="0" borderId="0" xfId="0" applyNumberFormat="1" applyFont="1" applyAlignment="1">
      <alignment vertical="center"/>
    </xf>
    <xf numFmtId="0" fontId="32" fillId="0" borderId="38" xfId="0" applyFont="1" applyBorder="1" applyAlignment="1" applyProtection="1">
      <alignment horizontal="left" vertical="center" shrinkToFit="1"/>
      <protection locked="0" hidden="1"/>
    </xf>
    <xf numFmtId="0" fontId="32" fillId="0" borderId="65" xfId="0" applyFont="1" applyBorder="1" applyAlignment="1" applyProtection="1">
      <alignment horizontal="left" vertical="center" shrinkToFit="1"/>
      <protection locked="0" hidden="1"/>
    </xf>
    <xf numFmtId="0" fontId="32" fillId="0" borderId="66" xfId="0" applyFont="1" applyBorder="1" applyAlignment="1" applyProtection="1">
      <alignment horizontal="left" vertical="center" shrinkToFit="1"/>
      <protection locked="0" hidden="1"/>
    </xf>
    <xf numFmtId="0" fontId="52" fillId="0" borderId="62" xfId="0" applyFont="1" applyBorder="1" applyAlignment="1" applyProtection="1">
      <alignment horizontal="left" vertical="center" shrinkToFit="1"/>
      <protection locked="0"/>
    </xf>
    <xf numFmtId="0" fontId="52" fillId="0" borderId="63" xfId="0" applyFont="1" applyBorder="1" applyAlignment="1" applyProtection="1">
      <alignment horizontal="left" vertical="center" shrinkToFit="1"/>
      <protection locked="0"/>
    </xf>
    <xf numFmtId="0" fontId="52" fillId="0" borderId="64" xfId="0" applyFont="1" applyBorder="1" applyAlignment="1" applyProtection="1">
      <alignment horizontal="left" vertical="center" shrinkToFit="1"/>
      <protection locked="0"/>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39" fillId="0" borderId="2" xfId="0" applyFont="1" applyBorder="1" applyAlignment="1" applyProtection="1">
      <alignment horizontal="center" vertical="center" shrinkToFit="1"/>
      <protection locked="0"/>
    </xf>
    <xf numFmtId="0" fontId="39" fillId="0" borderId="4" xfId="0" applyFont="1" applyBorder="1" applyAlignment="1" applyProtection="1">
      <alignment horizontal="center" vertical="center" shrinkToFit="1"/>
      <protection locked="0"/>
    </xf>
    <xf numFmtId="0" fontId="39" fillId="0" borderId="3" xfId="0" applyFont="1" applyBorder="1" applyAlignment="1" applyProtection="1">
      <alignment horizontal="center" vertical="center" shrinkToFit="1"/>
      <protection locked="0"/>
    </xf>
    <xf numFmtId="49" fontId="63" fillId="0" borderId="2" xfId="0" applyNumberFormat="1" applyFont="1" applyBorder="1" applyAlignment="1" applyProtection="1">
      <alignment horizontal="center" vertical="center"/>
      <protection locked="0"/>
    </xf>
    <xf numFmtId="49" fontId="63" fillId="0" borderId="4" xfId="0" applyNumberFormat="1" applyFont="1" applyBorder="1" applyAlignment="1" applyProtection="1">
      <alignment horizontal="center" vertical="center"/>
      <protection locked="0"/>
    </xf>
    <xf numFmtId="49" fontId="63" fillId="0" borderId="3" xfId="0" applyNumberFormat="1" applyFont="1" applyBorder="1" applyAlignment="1" applyProtection="1">
      <alignment horizontal="center" vertical="center"/>
      <protection locked="0"/>
    </xf>
    <xf numFmtId="0" fontId="19" fillId="0" borderId="50" xfId="0" applyFont="1" applyBorder="1" applyAlignment="1">
      <alignment horizontal="center" vertical="center"/>
    </xf>
    <xf numFmtId="0" fontId="52" fillId="0" borderId="50" xfId="0" applyFont="1" applyBorder="1" applyAlignment="1" applyProtection="1">
      <alignment vertical="center" shrinkToFit="1"/>
      <protection locked="0"/>
    </xf>
    <xf numFmtId="0" fontId="43" fillId="2" borderId="0" xfId="0" applyFont="1" applyFill="1" applyAlignment="1">
      <alignment horizontal="left" wrapText="1"/>
    </xf>
    <xf numFmtId="0" fontId="43" fillId="2" borderId="0" xfId="0" applyFont="1" applyFill="1" applyAlignment="1">
      <alignment horizontal="left"/>
    </xf>
    <xf numFmtId="0" fontId="19" fillId="0" borderId="1" xfId="0" applyFont="1" applyBorder="1" applyAlignment="1">
      <alignment horizontal="center" vertical="center" wrapText="1"/>
    </xf>
    <xf numFmtId="0" fontId="40" fillId="0" borderId="0" xfId="0" applyFont="1" applyAlignment="1">
      <alignment horizontal="right" vertical="center" shrinkToFit="1"/>
    </xf>
    <xf numFmtId="0" fontId="41" fillId="0" borderId="0" xfId="0" applyFont="1" applyAlignment="1">
      <alignment horizontal="right" vertical="center" shrinkToFit="1"/>
    </xf>
    <xf numFmtId="0" fontId="42" fillId="0" borderId="51" xfId="0" applyFont="1" applyBorder="1" applyAlignment="1">
      <alignment horizontal="center" vertical="center"/>
    </xf>
    <xf numFmtId="0" fontId="32" fillId="0" borderId="41" xfId="0" applyFont="1" applyBorder="1" applyAlignment="1" applyProtection="1">
      <alignment vertical="center" shrinkToFit="1"/>
      <protection locked="0" hidden="1"/>
    </xf>
    <xf numFmtId="0" fontId="19" fillId="0" borderId="44" xfId="0" applyFont="1" applyBorder="1" applyAlignment="1">
      <alignment horizontal="center" vertical="center"/>
    </xf>
    <xf numFmtId="0" fontId="19" fillId="0" borderId="31" xfId="0" applyFont="1" applyBorder="1" applyAlignment="1">
      <alignment horizontal="center" vertical="center"/>
    </xf>
    <xf numFmtId="0" fontId="19" fillId="0" borderId="45" xfId="0" applyFont="1" applyBorder="1" applyAlignment="1">
      <alignment horizontal="center" vertical="center"/>
    </xf>
    <xf numFmtId="186" fontId="39" fillId="0" borderId="26" xfId="0" applyNumberFormat="1" applyFont="1" applyBorder="1" applyAlignment="1">
      <alignment horizontal="center" vertical="center"/>
    </xf>
    <xf numFmtId="186" fontId="39" fillId="0" borderId="31" xfId="0" applyNumberFormat="1" applyFont="1" applyBorder="1" applyAlignment="1">
      <alignment horizontal="center" vertical="center"/>
    </xf>
    <xf numFmtId="0" fontId="42" fillId="0" borderId="38" xfId="0" applyFont="1" applyBorder="1" applyAlignment="1">
      <alignment horizontal="center" vertical="center"/>
    </xf>
    <xf numFmtId="0" fontId="19" fillId="0" borderId="52" xfId="0" applyFont="1" applyBorder="1" applyAlignment="1">
      <alignment horizontal="center" vertical="center"/>
    </xf>
    <xf numFmtId="0" fontId="19" fillId="0" borderId="39" xfId="0" applyFont="1" applyBorder="1" applyAlignment="1">
      <alignment horizontal="center" vertical="center"/>
    </xf>
    <xf numFmtId="0" fontId="42" fillId="0" borderId="66" xfId="0" applyFont="1" applyBorder="1" applyAlignment="1">
      <alignment horizontal="center" vertical="center"/>
    </xf>
    <xf numFmtId="0" fontId="19" fillId="0" borderId="40" xfId="0" applyFont="1" applyBorder="1" applyAlignment="1">
      <alignment horizontal="center" vertical="center"/>
    </xf>
    <xf numFmtId="0" fontId="19" fillId="0" borderId="27" xfId="0" applyFont="1" applyBorder="1" applyAlignment="1">
      <alignment horizontal="center" vertical="center"/>
    </xf>
    <xf numFmtId="0" fontId="19" fillId="0" borderId="28" xfId="0" applyFont="1" applyBorder="1" applyAlignment="1">
      <alignment horizontal="center" vertical="center"/>
    </xf>
    <xf numFmtId="0" fontId="19" fillId="0" borderId="29" xfId="0" applyFont="1" applyBorder="1" applyAlignment="1">
      <alignment horizontal="center" vertical="center"/>
    </xf>
    <xf numFmtId="0" fontId="39" fillId="0" borderId="25" xfId="0" applyFont="1" applyBorder="1" applyAlignment="1" applyProtection="1">
      <alignment horizontal="left" vertical="center" shrinkToFit="1"/>
      <protection locked="0"/>
    </xf>
    <xf numFmtId="0" fontId="39" fillId="0" borderId="28" xfId="0" applyFont="1" applyBorder="1" applyAlignment="1" applyProtection="1">
      <alignment horizontal="left" vertical="center" shrinkToFit="1"/>
      <protection locked="0"/>
    </xf>
    <xf numFmtId="0" fontId="39" fillId="0" borderId="30" xfId="0" applyFont="1" applyBorder="1" applyAlignment="1" applyProtection="1">
      <alignment horizontal="left" vertical="center" shrinkToFit="1"/>
      <protection locked="0"/>
    </xf>
    <xf numFmtId="0" fontId="19" fillId="0" borderId="42" xfId="0" applyFont="1" applyBorder="1" applyAlignment="1">
      <alignment horizontal="center" vertical="center"/>
    </xf>
    <xf numFmtId="0" fontId="19" fillId="0" borderId="4" xfId="0" applyFont="1" applyBorder="1" applyAlignment="1">
      <alignment horizontal="center" vertical="center"/>
    </xf>
    <xf numFmtId="31" fontId="39" fillId="0" borderId="2" xfId="0" applyNumberFormat="1" applyFont="1" applyBorder="1" applyAlignment="1">
      <alignment horizontal="center" vertical="center"/>
    </xf>
    <xf numFmtId="0" fontId="39" fillId="0" borderId="4" xfId="0" applyFont="1" applyBorder="1" applyAlignment="1">
      <alignment horizontal="center" vertical="center"/>
    </xf>
    <xf numFmtId="0" fontId="19" fillId="0" borderId="46" xfId="0" applyFont="1" applyBorder="1" applyAlignment="1">
      <alignment horizontal="center" vertical="center"/>
    </xf>
    <xf numFmtId="0" fontId="19" fillId="0" borderId="37" xfId="0" applyFont="1" applyBorder="1" applyAlignment="1">
      <alignment horizontal="center" vertical="center"/>
    </xf>
    <xf numFmtId="0" fontId="19" fillId="0" borderId="48" xfId="0" applyFont="1" applyBorder="1" applyAlignment="1">
      <alignment horizontal="center" vertical="center"/>
    </xf>
    <xf numFmtId="0" fontId="19" fillId="0" borderId="5" xfId="0" applyFont="1" applyBorder="1" applyAlignment="1">
      <alignment horizontal="center" vertical="center"/>
    </xf>
    <xf numFmtId="185" fontId="39" fillId="0" borderId="55" xfId="0" applyNumberFormat="1" applyFont="1" applyBorder="1" applyAlignment="1">
      <alignment horizontal="center" vertical="center"/>
    </xf>
    <xf numFmtId="185" fontId="39" fillId="0" borderId="53" xfId="0" applyNumberFormat="1" applyFont="1" applyBorder="1" applyAlignment="1">
      <alignment horizontal="center" vertical="center"/>
    </xf>
    <xf numFmtId="185" fontId="39" fillId="0" borderId="54" xfId="0" applyNumberFormat="1" applyFont="1" applyBorder="1" applyAlignment="1">
      <alignment horizontal="center" vertical="center"/>
    </xf>
    <xf numFmtId="185" fontId="39" fillId="0" borderId="37" xfId="0" applyNumberFormat="1" applyFont="1" applyBorder="1" applyAlignment="1">
      <alignment horizontal="center" vertical="center" shrinkToFit="1"/>
    </xf>
    <xf numFmtId="185" fontId="39" fillId="0" borderId="47" xfId="0" applyNumberFormat="1" applyFont="1" applyBorder="1" applyAlignment="1">
      <alignment horizontal="center" vertical="center" shrinkToFit="1"/>
    </xf>
    <xf numFmtId="0" fontId="19" fillId="2" borderId="0" xfId="0" applyFont="1" applyFill="1" applyAlignment="1">
      <alignment horizontal="left" vertical="center" wrapText="1"/>
    </xf>
    <xf numFmtId="0" fontId="12" fillId="0" borderId="0" xfId="0" applyFont="1" applyAlignment="1">
      <alignment horizontal="center" vertical="center"/>
    </xf>
    <xf numFmtId="0" fontId="17" fillId="0" borderId="12" xfId="0" applyFont="1" applyBorder="1" applyAlignment="1">
      <alignment horizontal="left" vertical="center" wrapText="1" shrinkToFit="1"/>
    </xf>
    <xf numFmtId="0" fontId="0" fillId="0" borderId="13" xfId="0" applyBorder="1" applyAlignment="1">
      <alignment horizontal="left" wrapText="1" shrinkToFit="1"/>
    </xf>
    <xf numFmtId="0" fontId="0" fillId="0" borderId="14" xfId="0" applyBorder="1" applyAlignment="1">
      <alignment horizontal="left" wrapText="1" shrinkToFit="1"/>
    </xf>
    <xf numFmtId="194" fontId="32" fillId="0" borderId="5" xfId="0" applyNumberFormat="1" applyFont="1" applyBorder="1" applyAlignment="1" applyProtection="1">
      <alignment horizontal="center"/>
      <protection locked="0"/>
    </xf>
    <xf numFmtId="0" fontId="22" fillId="0" borderId="0" xfId="0" applyFont="1" applyAlignment="1">
      <alignment horizontal="center" vertical="center" wrapText="1"/>
    </xf>
    <xf numFmtId="0" fontId="39" fillId="0" borderId="22" xfId="0" applyFont="1" applyBorder="1" applyAlignment="1" applyProtection="1">
      <alignment horizontal="left" vertical="center" shrinkToFit="1"/>
      <protection locked="0"/>
    </xf>
    <xf numFmtId="0" fontId="50" fillId="0" borderId="0" xfId="0" applyFont="1" applyAlignment="1">
      <alignment horizontal="distributed" vertical="top"/>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47" fillId="0" borderId="2" xfId="0" applyFont="1" applyBorder="1" applyAlignment="1" applyProtection="1">
      <alignment horizontal="center" vertical="center" shrinkToFit="1"/>
      <protection locked="0"/>
    </xf>
    <xf numFmtId="0" fontId="47" fillId="0" borderId="3" xfId="0" applyFont="1" applyBorder="1" applyAlignment="1" applyProtection="1">
      <alignment horizontal="center" vertical="center" shrinkToFit="1"/>
      <protection locked="0"/>
    </xf>
    <xf numFmtId="188" fontId="4" fillId="0" borderId="1" xfId="0" applyNumberFormat="1" applyFont="1" applyBorder="1" applyAlignment="1">
      <alignment horizontal="center" vertical="center"/>
    </xf>
    <xf numFmtId="0" fontId="49" fillId="0" borderId="2" xfId="0" applyFont="1" applyBorder="1" applyAlignment="1">
      <alignment horizontal="center" vertical="center"/>
    </xf>
    <xf numFmtId="0" fontId="49" fillId="0" borderId="3"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193" fontId="12" fillId="0" borderId="0" xfId="0" applyNumberFormat="1" applyFont="1" applyAlignment="1">
      <alignment horizontal="left" vertical="center"/>
    </xf>
    <xf numFmtId="0" fontId="61" fillId="0" borderId="67" xfId="0" applyFont="1" applyBorder="1" applyAlignment="1">
      <alignment horizontal="left" vertical="center" wrapText="1"/>
    </xf>
    <xf numFmtId="0" fontId="61" fillId="0" borderId="68" xfId="0" applyFont="1" applyBorder="1" applyAlignment="1">
      <alignment horizontal="left" vertical="center" wrapText="1"/>
    </xf>
    <xf numFmtId="0" fontId="61" fillId="0" borderId="69" xfId="0" applyFont="1" applyBorder="1" applyAlignment="1">
      <alignment horizontal="left" vertical="center" wrapText="1"/>
    </xf>
    <xf numFmtId="0" fontId="61" fillId="0" borderId="70" xfId="0" applyFont="1" applyBorder="1" applyAlignment="1">
      <alignment horizontal="left" vertical="center" wrapText="1"/>
    </xf>
    <xf numFmtId="0" fontId="61" fillId="0" borderId="71" xfId="0" applyFont="1" applyBorder="1" applyAlignment="1">
      <alignment horizontal="left" vertical="center" wrapText="1"/>
    </xf>
    <xf numFmtId="0" fontId="61" fillId="0" borderId="72" xfId="0" applyFont="1" applyBorder="1" applyAlignment="1">
      <alignment horizontal="left" vertical="center" wrapText="1"/>
    </xf>
    <xf numFmtId="31" fontId="12" fillId="0" borderId="0" xfId="0" applyNumberFormat="1" applyFont="1" applyAlignment="1">
      <alignment horizontal="left" vertical="center"/>
    </xf>
    <xf numFmtId="0" fontId="4" fillId="0" borderId="2" xfId="0" applyFont="1" applyBorder="1" applyAlignment="1" applyProtection="1">
      <alignment horizontal="left" vertical="center" wrapText="1" shrinkToFit="1"/>
      <protection locked="0"/>
    </xf>
    <xf numFmtId="0" fontId="4" fillId="0" borderId="4" xfId="0" applyFont="1" applyBorder="1" applyAlignment="1" applyProtection="1">
      <alignment horizontal="left" vertical="center" wrapText="1" shrinkToFit="1"/>
      <protection locked="0"/>
    </xf>
    <xf numFmtId="0" fontId="4" fillId="0" borderId="3" xfId="0" applyFont="1" applyBorder="1" applyAlignment="1" applyProtection="1">
      <alignment horizontal="left" vertical="center" wrapText="1" shrinkToFit="1"/>
      <protection locked="0"/>
    </xf>
    <xf numFmtId="0" fontId="4" fillId="0" borderId="2"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3" xfId="0" applyFont="1" applyBorder="1" applyAlignment="1" applyProtection="1">
      <alignment horizontal="left" vertical="top" wrapText="1"/>
      <protection locked="0"/>
    </xf>
    <xf numFmtId="0" fontId="5" fillId="0" borderId="0" xfId="0" applyFont="1" applyAlignment="1">
      <alignment horizontal="left" vertical="center"/>
    </xf>
    <xf numFmtId="0" fontId="49" fillId="0" borderId="8" xfId="0" applyFont="1" applyBorder="1" applyAlignment="1">
      <alignment horizontal="center" vertical="center"/>
    </xf>
  </cellXfs>
  <cellStyles count="6">
    <cellStyle name="桁区切り 2" xfId="4" xr:uid="{0EA09D2E-845A-4812-900D-9BF8F84D90DB}"/>
    <cellStyle name="標準" xfId="0" builtinId="0"/>
    <cellStyle name="標準 2" xfId="1" xr:uid="{00000000-0005-0000-0000-000003000000}"/>
    <cellStyle name="標準 2 2" xfId="2" xr:uid="{00000000-0005-0000-0000-000004000000}"/>
    <cellStyle name="標準 3" xfId="5" xr:uid="{E6725CC4-8670-47D8-8ACD-FEA36B90FA5D}"/>
    <cellStyle name="良い 2" xfId="3" xr:uid="{558A2553-D953-48E2-A4F3-6A63E41D2C92}"/>
  </cellStyles>
  <dxfs count="8">
    <dxf>
      <fill>
        <patternFill>
          <bgColor rgb="FFFFFFCC"/>
        </patternFill>
      </fill>
    </dxf>
    <dxf>
      <fill>
        <patternFill>
          <bgColor rgb="FFFFFFCC"/>
        </patternFill>
      </fill>
    </dxf>
    <dxf>
      <fill>
        <patternFill>
          <bgColor rgb="FFFFFFCC"/>
        </patternFill>
      </fill>
    </dxf>
    <dxf>
      <font>
        <color rgb="FFFF0000"/>
      </font>
    </dxf>
    <dxf>
      <fill>
        <patternFill>
          <bgColor rgb="FFFFFFCC"/>
        </patternFill>
      </fill>
    </dxf>
    <dxf>
      <border>
        <right style="thin">
          <color auto="1"/>
        </right>
        <bottom style="thin">
          <color auto="1"/>
        </bottom>
        <vertical/>
        <horizontal/>
      </border>
    </dxf>
    <dxf>
      <border>
        <left style="thin">
          <color auto="1"/>
        </left>
        <bottom style="thin">
          <color auto="1"/>
        </bottom>
        <vertical/>
        <horizontal/>
      </border>
    </dxf>
    <dxf>
      <fill>
        <patternFill>
          <bgColor rgb="FFFFFFCC"/>
        </patternFill>
      </fill>
    </dxf>
  </dxfs>
  <tableStyles count="0" defaultTableStyle="TableStyleMedium9" defaultPivotStyle="PivotStyleLight16"/>
  <colors>
    <mruColors>
      <color rgb="FF3399FF"/>
      <color rgb="FFFF0066"/>
      <color rgb="FFFFFF99"/>
      <color rgb="FFFFFFCC"/>
      <color rgb="FF3366FF"/>
      <color rgb="FFFFFFA7"/>
      <color rgb="FFD9F1FF"/>
      <color rgb="FFFFE1E1"/>
      <color rgb="FFD9FFD9"/>
      <color rgb="FFE1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17</xdr:col>
      <xdr:colOff>285750</xdr:colOff>
      <xdr:row>4</xdr:row>
      <xdr:rowOff>362795</xdr:rowOff>
    </xdr:from>
    <xdr:to>
      <xdr:col>21</xdr:col>
      <xdr:colOff>647250</xdr:colOff>
      <xdr:row>7</xdr:row>
      <xdr:rowOff>108857</xdr:rowOff>
    </xdr:to>
    <xdr:sp macro="" textlink="">
      <xdr:nvSpPr>
        <xdr:cNvPr id="2" name="線吹き出し 2 (枠付き) 5">
          <a:extLst>
            <a:ext uri="{FF2B5EF4-FFF2-40B4-BE49-F238E27FC236}">
              <a16:creationId xmlns:a16="http://schemas.microsoft.com/office/drawing/2014/main" id="{00000000-0008-0000-0000-000002000000}"/>
            </a:ext>
          </a:extLst>
        </xdr:cNvPr>
        <xdr:cNvSpPr/>
      </xdr:nvSpPr>
      <xdr:spPr>
        <a:xfrm>
          <a:off x="7881938" y="1648670"/>
          <a:ext cx="3600000" cy="698562"/>
        </a:xfrm>
        <a:prstGeom prst="borderCallout2">
          <a:avLst>
            <a:gd name="adj1" fmla="val 15471"/>
            <a:gd name="adj2" fmla="val 171"/>
            <a:gd name="adj3" fmla="val 20877"/>
            <a:gd name="adj4" fmla="val -10605"/>
            <a:gd name="adj5" fmla="val -7978"/>
            <a:gd name="adj6" fmla="val -53627"/>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400" b="0">
              <a:solidFill>
                <a:srgbClr val="FF0000"/>
              </a:solidFill>
              <a:latin typeface="Meiryo UI" panose="020B0604030504040204" pitchFamily="50" charset="-128"/>
              <a:ea typeface="Meiryo UI" panose="020B0604030504040204" pitchFamily="50" charset="-128"/>
              <a:cs typeface="+mn-cs"/>
            </a:rPr>
            <a:t>※</a:t>
          </a:r>
          <a:r>
            <a:rPr kumimoji="1" lang="ja-JP" altLang="ja-JP" sz="1400" b="0">
              <a:solidFill>
                <a:srgbClr val="FF0000"/>
              </a:solidFill>
              <a:latin typeface="Meiryo UI" panose="020B0604030504040204" pitchFamily="50" charset="-128"/>
              <a:ea typeface="Meiryo UI" panose="020B0604030504040204" pitchFamily="50" charset="-128"/>
              <a:cs typeface="+mn-cs"/>
            </a:rPr>
            <a:t>必ず「</a:t>
          </a:r>
          <a:r>
            <a:rPr kumimoji="1" lang="ja-JP" altLang="en-US" sz="1400" b="0">
              <a:solidFill>
                <a:srgbClr val="FF0000"/>
              </a:solidFill>
              <a:latin typeface="Meiryo UI" panose="020B0604030504040204" pitchFamily="50" charset="-128"/>
              <a:ea typeface="Meiryo UI" panose="020B0604030504040204" pitchFamily="50" charset="-128"/>
              <a:cs typeface="+mn-cs"/>
            </a:rPr>
            <a:t>回</a:t>
          </a:r>
          <a:r>
            <a:rPr kumimoji="1" lang="ja-JP" altLang="ja-JP" sz="1400" b="0">
              <a:solidFill>
                <a:srgbClr val="FF0000"/>
              </a:solidFill>
              <a:latin typeface="Meiryo UI" panose="020B0604030504040204" pitchFamily="50" charset="-128"/>
              <a:ea typeface="Meiryo UI" panose="020B0604030504040204" pitchFamily="50" charset="-128"/>
              <a:cs typeface="+mn-cs"/>
            </a:rPr>
            <a:t>」を選択して</a:t>
          </a:r>
          <a:r>
            <a:rPr kumimoji="1" lang="ja-JP" altLang="en-US" sz="1400" b="0">
              <a:solidFill>
                <a:srgbClr val="FF0000"/>
              </a:solidFill>
              <a:latin typeface="Meiryo UI" panose="020B0604030504040204" pitchFamily="50" charset="-128"/>
              <a:ea typeface="Meiryo UI" panose="020B0604030504040204" pitchFamily="50" charset="-128"/>
              <a:cs typeface="+mn-cs"/>
            </a:rPr>
            <a:t>くだ</a:t>
          </a:r>
          <a:r>
            <a:rPr kumimoji="1" lang="ja-JP" altLang="ja-JP" sz="1400" b="0">
              <a:solidFill>
                <a:srgbClr val="FF0000"/>
              </a:solidFill>
              <a:latin typeface="Meiryo UI" panose="020B0604030504040204" pitchFamily="50" charset="-128"/>
              <a:ea typeface="Meiryo UI" panose="020B0604030504040204" pitchFamily="50" charset="-128"/>
              <a:cs typeface="+mn-cs"/>
            </a:rPr>
            <a:t>さい</a:t>
          </a:r>
          <a:r>
            <a:rPr kumimoji="1" lang="ja-JP" altLang="en-US" sz="1400" b="0">
              <a:solidFill>
                <a:srgbClr val="FF0000"/>
              </a:solidFill>
              <a:latin typeface="Meiryo UI" panose="020B0604030504040204" pitchFamily="50" charset="-128"/>
              <a:ea typeface="Meiryo UI" panose="020B0604030504040204" pitchFamily="50" charset="-128"/>
              <a:cs typeface="+mn-cs"/>
            </a:rPr>
            <a:t>。</a:t>
          </a:r>
          <a:endParaRPr kumimoji="1" lang="en-US" altLang="ja-JP" sz="1400" b="0">
            <a:solidFill>
              <a:srgbClr val="FF0000"/>
            </a:solidFill>
            <a:latin typeface="Meiryo UI" panose="020B0604030504040204" pitchFamily="50" charset="-128"/>
            <a:ea typeface="Meiryo UI" panose="020B0604030504040204" pitchFamily="50" charset="-128"/>
            <a:cs typeface="+mn-cs"/>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a:t>
          </a:r>
          <a:r>
            <a:rPr kumimoji="1" lang="ja-JP" altLang="en-US" sz="1200">
              <a:solidFill>
                <a:sysClr val="windowText" lastClr="000000"/>
              </a:solidFill>
              <a:latin typeface="Meiryo UI" panose="020B0604030504040204" pitchFamily="50" charset="-128"/>
              <a:ea typeface="Meiryo UI" panose="020B0604030504040204" pitchFamily="50" charset="-128"/>
            </a:rPr>
            <a:t>　選択しないと、交付期間等の情報が反映されません。</a:t>
          </a:r>
        </a:p>
      </xdr:txBody>
    </xdr:sp>
    <xdr:clientData fPrintsWithSheet="0"/>
  </xdr:twoCellAnchor>
  <xdr:twoCellAnchor>
    <xdr:from>
      <xdr:col>17</xdr:col>
      <xdr:colOff>340178</xdr:colOff>
      <xdr:row>24</xdr:row>
      <xdr:rowOff>40821</xdr:rowOff>
    </xdr:from>
    <xdr:to>
      <xdr:col>21</xdr:col>
      <xdr:colOff>701678</xdr:colOff>
      <xdr:row>25</xdr:row>
      <xdr:rowOff>149679</xdr:rowOff>
    </xdr:to>
    <xdr:sp macro="" textlink="">
      <xdr:nvSpPr>
        <xdr:cNvPr id="3" name="線吹き出し 2 (枠付き) 12">
          <a:extLst>
            <a:ext uri="{FF2B5EF4-FFF2-40B4-BE49-F238E27FC236}">
              <a16:creationId xmlns:a16="http://schemas.microsoft.com/office/drawing/2014/main" id="{00000000-0008-0000-0000-000003000000}"/>
            </a:ext>
          </a:extLst>
        </xdr:cNvPr>
        <xdr:cNvSpPr/>
      </xdr:nvSpPr>
      <xdr:spPr>
        <a:xfrm>
          <a:off x="7936366" y="8125165"/>
          <a:ext cx="3600000" cy="680358"/>
        </a:xfrm>
        <a:prstGeom prst="borderCallout2">
          <a:avLst>
            <a:gd name="adj1" fmla="val 66258"/>
            <a:gd name="adj2" fmla="val -643"/>
            <a:gd name="adj3" fmla="val 95119"/>
            <a:gd name="adj4" fmla="val -85131"/>
            <a:gd name="adj5" fmla="val 58369"/>
            <a:gd name="adj6" fmla="val -125781"/>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chorCtr="0"/>
        <a:lstStyle/>
        <a:p>
          <a:pPr algn="l"/>
          <a:r>
            <a:rPr kumimoji="1" lang="ja-JP" altLang="en-US" sz="1400" b="0">
              <a:solidFill>
                <a:srgbClr val="FF0000"/>
              </a:solidFill>
              <a:latin typeface="Meiryo UI" panose="020B0604030504040204" pitchFamily="50" charset="-128"/>
              <a:ea typeface="Meiryo UI" panose="020B0604030504040204" pitchFamily="50" charset="-128"/>
            </a:rPr>
            <a:t>預金種目を選択　</a:t>
          </a:r>
          <a:endParaRPr kumimoji="1" lang="en-US" altLang="ja-JP" sz="1400" b="0">
            <a:solidFill>
              <a:srgbClr val="FF0000"/>
            </a:solidFill>
            <a:latin typeface="Meiryo UI" panose="020B0604030504040204" pitchFamily="50" charset="-128"/>
            <a:ea typeface="Meiryo UI" panose="020B0604030504040204" pitchFamily="50" charset="-128"/>
          </a:endParaRPr>
        </a:p>
        <a:p>
          <a:pPr algn="l"/>
          <a:r>
            <a:rPr kumimoji="1" lang="ja-JP" altLang="en-US" sz="1200" b="0" baseline="0">
              <a:solidFill>
                <a:sysClr val="windowText" lastClr="000000"/>
              </a:solidFill>
              <a:latin typeface="Meiryo UI" panose="020B0604030504040204" pitchFamily="50" charset="-128"/>
              <a:ea typeface="Meiryo UI" panose="020B0604030504040204" pitchFamily="50" charset="-128"/>
              <a:cs typeface="+mn-cs"/>
            </a:rPr>
            <a:t>普通預金か当座預金かを選択してください。</a:t>
          </a:r>
          <a:endParaRPr kumimoji="1" lang="en-US" altLang="ja-JP" sz="1400" b="0">
            <a:solidFill>
              <a:sysClr val="windowText" lastClr="000000"/>
            </a:solidFill>
            <a:latin typeface="Meiryo UI" panose="020B0604030504040204" pitchFamily="50" charset="-128"/>
            <a:ea typeface="Meiryo UI" panose="020B0604030504040204" pitchFamily="50" charset="-128"/>
          </a:endParaRPr>
        </a:p>
      </xdr:txBody>
    </xdr:sp>
    <xdr:clientData fPrintsWithSheet="0"/>
  </xdr:twoCellAnchor>
  <xdr:twoCellAnchor>
    <xdr:from>
      <xdr:col>4</xdr:col>
      <xdr:colOff>153812</xdr:colOff>
      <xdr:row>0</xdr:row>
      <xdr:rowOff>47443</xdr:rowOff>
    </xdr:from>
    <xdr:to>
      <xdr:col>15</xdr:col>
      <xdr:colOff>269669</xdr:colOff>
      <xdr:row>1</xdr:row>
      <xdr:rowOff>571500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881919" y="47443"/>
          <a:ext cx="5572321" cy="7009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1400" b="0">
              <a:solidFill>
                <a:srgbClr val="FF0000"/>
              </a:solidFill>
              <a:latin typeface="Meiryo UI" panose="020B0604030504040204" pitchFamily="50" charset="-128"/>
              <a:ea typeface="Meiryo UI" panose="020B0604030504040204" pitchFamily="50" charset="-128"/>
            </a:rPr>
            <a:t>※</a:t>
          </a:r>
          <a:r>
            <a:rPr kumimoji="1" lang="ja-JP" altLang="en-US" sz="1400" b="0">
              <a:solidFill>
                <a:srgbClr val="FF0000"/>
              </a:solidFill>
              <a:latin typeface="Meiryo UI" panose="020B0604030504040204" pitchFamily="50" charset="-128"/>
              <a:ea typeface="Meiryo UI" panose="020B0604030504040204" pitchFamily="50" charset="-128"/>
            </a:rPr>
            <a:t>黄色のセルは入力必須です。</a:t>
          </a:r>
          <a:endParaRPr kumimoji="1" lang="en-US" altLang="ja-JP" sz="1400" b="0">
            <a:solidFill>
              <a:srgbClr val="FF0000"/>
            </a:solidFill>
            <a:latin typeface="Meiryo UI" panose="020B0604030504040204" pitchFamily="50" charset="-128"/>
            <a:ea typeface="Meiryo UI" panose="020B0604030504040204" pitchFamily="50" charset="-128"/>
          </a:endParaRPr>
        </a:p>
        <a:p>
          <a:pPr algn="l"/>
          <a:r>
            <a:rPr kumimoji="1" lang="ja-JP" altLang="en-US" sz="1200" b="0">
              <a:solidFill>
                <a:sysClr val="windowText" lastClr="000000"/>
              </a:solidFill>
              <a:latin typeface="Meiryo UI" panose="020B0604030504040204" pitchFamily="50" charset="-128"/>
              <a:ea typeface="Meiryo UI" panose="020B0604030504040204" pitchFamily="50" charset="-128"/>
            </a:rPr>
            <a:t>色のついていないセルは自動計算が設定されているため、入力できません。</a:t>
          </a:r>
        </a:p>
      </xdr:txBody>
    </xdr:sp>
    <xdr:clientData fPrintsWithSheet="0"/>
  </xdr:twoCellAnchor>
  <xdr:twoCellAnchor>
    <xdr:from>
      <xdr:col>0</xdr:col>
      <xdr:colOff>76039</xdr:colOff>
      <xdr:row>0</xdr:row>
      <xdr:rowOff>130469</xdr:rowOff>
    </xdr:from>
    <xdr:to>
      <xdr:col>4</xdr:col>
      <xdr:colOff>45024</xdr:colOff>
      <xdr:row>1</xdr:row>
      <xdr:rowOff>388203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6039" y="130469"/>
          <a:ext cx="1697092" cy="434627"/>
        </a:xfrm>
        <a:prstGeom prst="rect">
          <a:avLst/>
        </a:prstGeom>
        <a:solidFill>
          <a:schemeClr val="bg1"/>
        </a:solidFill>
        <a:ln w="63500" cmpd="thickThi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400" b="1">
              <a:solidFill>
                <a:srgbClr val="FF0000"/>
              </a:solidFill>
            </a:rPr>
            <a:t>提出必須</a:t>
          </a:r>
        </a:p>
      </xdr:txBody>
    </xdr:sp>
    <xdr:clientData fPrintsWithSheet="0"/>
  </xdr:twoCellAnchor>
  <xdr:twoCellAnchor>
    <xdr:from>
      <xdr:col>17</xdr:col>
      <xdr:colOff>285750</xdr:colOff>
      <xdr:row>8</xdr:row>
      <xdr:rowOff>19483</xdr:rowOff>
    </xdr:from>
    <xdr:to>
      <xdr:col>22</xdr:col>
      <xdr:colOff>340179</xdr:colOff>
      <xdr:row>11</xdr:row>
      <xdr:rowOff>327809</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756071" y="2414340"/>
          <a:ext cx="4136572" cy="1165576"/>
        </a:xfrm>
        <a:prstGeom prst="rect">
          <a:avLst/>
        </a:prstGeom>
        <a:solidFill>
          <a:schemeClr val="bg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2600"/>
            </a:lnSpc>
          </a:pPr>
          <a:r>
            <a:rPr kumimoji="1" lang="en-US" altLang="ja-JP" sz="18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800" b="1">
              <a:solidFill>
                <a:srgbClr val="FF0000"/>
              </a:solidFill>
              <a:latin typeface="Meiryo UI" panose="020B0604030504040204" pitchFamily="50" charset="-128"/>
              <a:ea typeface="Meiryo UI" panose="020B0604030504040204" pitchFamily="50" charset="-128"/>
              <a:cs typeface="Meiryo UI" panose="020B0604030504040204" pitchFamily="50" charset="-128"/>
            </a:rPr>
            <a:t>提出期限厳守</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期限内に提出されない場合、助成金は交付されず、</a:t>
          </a:r>
          <a:r>
            <a:rPr kumimoji="1" lang="ja-JP" altLang="en-US" sz="1700" u="sng">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採択取り消し</a:t>
          </a:r>
          <a:r>
            <a:rPr kumimoji="1" lang="ja-JP" altLang="ja-JP" sz="1100">
              <a:solidFill>
                <a:schemeClr val="dk1"/>
              </a:solidFill>
              <a:effectLst/>
              <a:latin typeface="+mn-lt"/>
              <a:ea typeface="+mn-ea"/>
              <a:cs typeface="+mn-cs"/>
            </a:rPr>
            <a:t> </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となりますので、ご注意ください。</a:t>
          </a:r>
        </a:p>
      </xdr:txBody>
    </xdr:sp>
    <xdr:clientData fPrintsWithSheet="0"/>
  </xdr:twoCellAnchor>
  <xdr:twoCellAnchor>
    <xdr:from>
      <xdr:col>17</xdr:col>
      <xdr:colOff>345280</xdr:colOff>
      <xdr:row>26</xdr:row>
      <xdr:rowOff>161586</xdr:rowOff>
    </xdr:from>
    <xdr:to>
      <xdr:col>23</xdr:col>
      <xdr:colOff>699066</xdr:colOff>
      <xdr:row>30</xdr:row>
      <xdr:rowOff>202405</xdr:rowOff>
    </xdr:to>
    <xdr:sp macro="" textlink="">
      <xdr:nvSpPr>
        <xdr:cNvPr id="9" name="線吹き出し 2 (枠付き) 15">
          <a:extLst>
            <a:ext uri="{FF2B5EF4-FFF2-40B4-BE49-F238E27FC236}">
              <a16:creationId xmlns:a16="http://schemas.microsoft.com/office/drawing/2014/main" id="{00000000-0008-0000-0000-000009000000}"/>
            </a:ext>
          </a:extLst>
        </xdr:cNvPr>
        <xdr:cNvSpPr/>
      </xdr:nvSpPr>
      <xdr:spPr bwMode="auto">
        <a:xfrm>
          <a:off x="7941468" y="9067461"/>
          <a:ext cx="5330598" cy="1219538"/>
        </a:xfrm>
        <a:prstGeom prst="borderCallout2">
          <a:avLst>
            <a:gd name="adj1" fmla="val 20133"/>
            <a:gd name="adj2" fmla="val -52"/>
            <a:gd name="adj3" fmla="val 18225"/>
            <a:gd name="adj4" fmla="val -5779"/>
            <a:gd name="adj5" fmla="val 14795"/>
            <a:gd name="adj6" fmla="val -24371"/>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chorCtr="0"/>
        <a:lstStyle/>
        <a:p>
          <a:pPr>
            <a:lnSpc>
              <a:spcPts val="1500"/>
            </a:lnSpc>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法人の方は法人名義の口座をご記入ください。</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500"/>
            </a:lnSpc>
          </a:pPr>
          <a:endPar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500"/>
            </a:lnSpc>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個人の口座名義人を入力する場合、屋号と個人名の間にスペースを入れてください。</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500"/>
            </a:lnSpc>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屋号の後に役職がある場合は、屋号・役職・個人名の間にもスペースを入れてください。</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500"/>
            </a:lnSpc>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また個人名は苗字と名前の間にもスペースを入れてください。</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fPrintsWithSheet="0"/>
  </xdr:twoCellAnchor>
  <xdr:twoCellAnchor editAs="oneCell">
    <xdr:from>
      <xdr:col>17</xdr:col>
      <xdr:colOff>285750</xdr:colOff>
      <xdr:row>1</xdr:row>
      <xdr:rowOff>267038</xdr:rowOff>
    </xdr:from>
    <xdr:to>
      <xdr:col>23</xdr:col>
      <xdr:colOff>408214</xdr:colOff>
      <xdr:row>4</xdr:row>
      <xdr:rowOff>129268</xdr:rowOff>
    </xdr:to>
    <xdr:sp macro="" textlink="">
      <xdr:nvSpPr>
        <xdr:cNvPr id="10" name="線吹き出し 2 (枠付き) 5">
          <a:extLst>
            <a:ext uri="{FF2B5EF4-FFF2-40B4-BE49-F238E27FC236}">
              <a16:creationId xmlns:a16="http://schemas.microsoft.com/office/drawing/2014/main" id="{00000000-0008-0000-0000-00000A000000}"/>
            </a:ext>
          </a:extLst>
        </xdr:cNvPr>
        <xdr:cNvSpPr/>
      </xdr:nvSpPr>
      <xdr:spPr>
        <a:xfrm>
          <a:off x="7881938" y="445632"/>
          <a:ext cx="5099276" cy="969511"/>
        </a:xfrm>
        <a:prstGeom prst="borderCallout2">
          <a:avLst>
            <a:gd name="adj1" fmla="val 70964"/>
            <a:gd name="adj2" fmla="val -222"/>
            <a:gd name="adj3" fmla="val 88198"/>
            <a:gd name="adj4" fmla="val -5711"/>
            <a:gd name="adj5" fmla="val 83501"/>
            <a:gd name="adj6" fmla="val -23272"/>
          </a:avLst>
        </a:prstGeom>
        <a:solidFill>
          <a:sysClr val="window" lastClr="FFFFFF"/>
        </a:solidFill>
        <a:ln w="25400" cap="flat" cmpd="sng" algn="ctr">
          <a:solidFill>
            <a:srgbClr val="FF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法人等雇用就農者が</a:t>
          </a:r>
          <a:r>
            <a:rPr kumimoji="1" lang="ja-JP" altLang="en-US" sz="1400" b="0"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「多様な人材」として採択された場合は</a:t>
          </a:r>
          <a:endParaRPr kumimoji="1" lang="en-US" altLang="ja-JP" sz="1400" b="0"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チェックを入れてください。</a:t>
          </a:r>
          <a:r>
            <a:rPr kumimoji="1" lang="en-US" altLang="ja-JP"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☑多様な人材</a:t>
          </a:r>
          <a:r>
            <a:rPr kumimoji="1" lang="en-US" altLang="ja-JP"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1" lang="ja-JP" altLang="en-US"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多様な人材の場合、助成金額が変更になります。</a:t>
          </a:r>
        </a:p>
      </xdr:txBody>
    </xdr:sp>
    <xdr:clientData fPrintsWithSheet="0"/>
  </xdr:twoCellAnchor>
  <xdr:twoCellAnchor editAs="oneCell">
    <xdr:from>
      <xdr:col>17</xdr:col>
      <xdr:colOff>326573</xdr:colOff>
      <xdr:row>14</xdr:row>
      <xdr:rowOff>223316</xdr:rowOff>
    </xdr:from>
    <xdr:to>
      <xdr:col>21</xdr:col>
      <xdr:colOff>688073</xdr:colOff>
      <xdr:row>18</xdr:row>
      <xdr:rowOff>40821</xdr:rowOff>
    </xdr:to>
    <xdr:sp macro="" textlink="">
      <xdr:nvSpPr>
        <xdr:cNvPr id="12" name="線吹き出し 2 (枠付き) 5">
          <a:extLst>
            <a:ext uri="{FF2B5EF4-FFF2-40B4-BE49-F238E27FC236}">
              <a16:creationId xmlns:a16="http://schemas.microsoft.com/office/drawing/2014/main" id="{00000000-0008-0000-0000-00000C000000}"/>
            </a:ext>
          </a:extLst>
        </xdr:cNvPr>
        <xdr:cNvSpPr/>
      </xdr:nvSpPr>
      <xdr:spPr>
        <a:xfrm>
          <a:off x="7922761" y="4700066"/>
          <a:ext cx="3600000" cy="1317693"/>
        </a:xfrm>
        <a:prstGeom prst="borderCallout2">
          <a:avLst>
            <a:gd name="adj1" fmla="val 49911"/>
            <a:gd name="adj2" fmla="val -236"/>
            <a:gd name="adj3" fmla="val 69307"/>
            <a:gd name="adj4" fmla="val -10884"/>
            <a:gd name="adj5" fmla="val 83996"/>
            <a:gd name="adj6" fmla="val -55241"/>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400" b="0">
              <a:solidFill>
                <a:srgbClr val="FF0000"/>
              </a:solidFill>
              <a:latin typeface="Meiryo UI" panose="020B0604030504040204" pitchFamily="50" charset="-128"/>
              <a:ea typeface="Meiryo UI" panose="020B0604030504040204" pitchFamily="50" charset="-128"/>
              <a:cs typeface="+mn-cs"/>
            </a:rPr>
            <a:t>※</a:t>
          </a:r>
          <a:r>
            <a:rPr kumimoji="1" lang="ja-JP" altLang="en-US" sz="1400" b="0">
              <a:solidFill>
                <a:srgbClr val="FF0000"/>
              </a:solidFill>
              <a:latin typeface="Meiryo UI" panose="020B0604030504040204" pitchFamily="50" charset="-128"/>
              <a:ea typeface="Meiryo UI" panose="020B0604030504040204" pitchFamily="50" charset="-128"/>
              <a:cs typeface="+mn-cs"/>
            </a:rPr>
            <a:t>申請する月数を選択してください。</a:t>
          </a:r>
          <a:endParaRPr kumimoji="1" lang="en-US" altLang="ja-JP" sz="1400" b="0">
            <a:solidFill>
              <a:srgbClr val="FF0000"/>
            </a:solidFill>
            <a:latin typeface="Meiryo UI" panose="020B0604030504040204" pitchFamily="50" charset="-128"/>
            <a:ea typeface="Meiryo UI" panose="020B0604030504040204" pitchFamily="50" charset="-128"/>
            <a:cs typeface="+mn-cs"/>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a:t>
          </a:r>
          <a:r>
            <a:rPr kumimoji="1" lang="ja-JP" altLang="en-US" sz="1200">
              <a:solidFill>
                <a:sysClr val="windowText" lastClr="000000"/>
              </a:solidFill>
              <a:latin typeface="Meiryo UI" panose="020B0604030504040204" pitchFamily="50" charset="-128"/>
              <a:ea typeface="Meiryo UI" panose="020B0604030504040204" pitchFamily="50" charset="-128"/>
            </a:rPr>
            <a:t>　選択しないと、交付金額が反映されません。</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40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200">
              <a:solidFill>
                <a:sysClr val="windowText" lastClr="000000"/>
              </a:solidFill>
              <a:latin typeface="Meiryo UI" panose="020B0604030504040204" pitchFamily="50" charset="-128"/>
              <a:ea typeface="Meiryo UI" panose="020B0604030504040204" pitchFamily="50" charset="-128"/>
            </a:rPr>
            <a:t>※</a:t>
          </a:r>
          <a:r>
            <a:rPr kumimoji="1" lang="ja-JP" altLang="en-US" sz="1200">
              <a:solidFill>
                <a:sysClr val="windowText" lastClr="000000"/>
              </a:solidFill>
              <a:latin typeface="Meiryo UI" panose="020B0604030504040204" pitchFamily="50" charset="-128"/>
              <a:ea typeface="Meiryo UI" panose="020B0604030504040204" pitchFamily="50" charset="-128"/>
            </a:rPr>
            <a:t>中断期間がある場合は、中断日数を除外して、</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200">
              <a:solidFill>
                <a:sysClr val="windowText" lastClr="000000"/>
              </a:solidFill>
              <a:latin typeface="Meiryo UI" panose="020B0604030504040204" pitchFamily="50" charset="-128"/>
              <a:ea typeface="Meiryo UI" panose="020B0604030504040204" pitchFamily="50" charset="-128"/>
            </a:rPr>
            <a:t>　　</a:t>
          </a:r>
          <a:r>
            <a:rPr kumimoji="1" lang="en-US" altLang="ja-JP" sz="1200">
              <a:solidFill>
                <a:sysClr val="windowText" lastClr="000000"/>
              </a:solidFill>
              <a:latin typeface="Meiryo UI" panose="020B0604030504040204" pitchFamily="50" charset="-128"/>
              <a:ea typeface="Meiryo UI" panose="020B0604030504040204" pitchFamily="50" charset="-128"/>
            </a:rPr>
            <a:t>1</a:t>
          </a:r>
          <a:r>
            <a:rPr kumimoji="1" lang="ja-JP" altLang="en-US" sz="1200">
              <a:solidFill>
                <a:sysClr val="windowText" lastClr="000000"/>
              </a:solidFill>
              <a:latin typeface="Meiryo UI" panose="020B0604030504040204" pitchFamily="50" charset="-128"/>
              <a:ea typeface="Meiryo UI" panose="020B0604030504040204" pitchFamily="50" charset="-128"/>
            </a:rPr>
            <a:t>ヶ月を満たす月数にしてください。</a:t>
          </a:r>
        </a:p>
        <a:p>
          <a:pPr algn="l"/>
          <a:r>
            <a:rPr kumimoji="1" lang="en-US" altLang="ja-JP" sz="1100">
              <a:solidFill>
                <a:sysClr val="windowText" lastClr="000000"/>
              </a:solidFill>
            </a:rPr>
            <a:t>    </a:t>
          </a:r>
          <a:r>
            <a:rPr kumimoji="1" lang="ja-JP" altLang="en-US" sz="1100" baseline="0">
              <a:solidFill>
                <a:sysClr val="windowText" lastClr="000000"/>
              </a:solidFill>
            </a:rPr>
            <a:t> </a:t>
          </a:r>
          <a:endParaRPr kumimoji="1" lang="ja-JP" altLang="en-US" sz="1100">
            <a:solidFill>
              <a:sysClr val="windowText" lastClr="000000"/>
            </a:solidFill>
          </a:endParaRPr>
        </a:p>
      </xdr:txBody>
    </xdr:sp>
    <xdr:clientData fPrintsWithSheet="0"/>
  </xdr:twoCellAnchor>
  <xdr:twoCellAnchor editAs="oneCell">
    <xdr:from>
      <xdr:col>17</xdr:col>
      <xdr:colOff>299355</xdr:colOff>
      <xdr:row>12</xdr:row>
      <xdr:rowOff>238817</xdr:rowOff>
    </xdr:from>
    <xdr:to>
      <xdr:col>21</xdr:col>
      <xdr:colOff>660855</xdr:colOff>
      <xdr:row>13</xdr:row>
      <xdr:rowOff>254025</xdr:rowOff>
    </xdr:to>
    <xdr:sp macro="" textlink="">
      <xdr:nvSpPr>
        <xdr:cNvPr id="13" name="線吹き出し 2 (枠付き) 5">
          <a:extLst>
            <a:ext uri="{FF2B5EF4-FFF2-40B4-BE49-F238E27FC236}">
              <a16:creationId xmlns:a16="http://schemas.microsoft.com/office/drawing/2014/main" id="{00000000-0008-0000-0000-00000D000000}"/>
            </a:ext>
          </a:extLst>
        </xdr:cNvPr>
        <xdr:cNvSpPr/>
      </xdr:nvSpPr>
      <xdr:spPr>
        <a:xfrm>
          <a:off x="7895543" y="3965473"/>
          <a:ext cx="3600000" cy="396208"/>
        </a:xfrm>
        <a:prstGeom prst="borderCallout2">
          <a:avLst>
            <a:gd name="adj1" fmla="val 88413"/>
            <a:gd name="adj2" fmla="val 171"/>
            <a:gd name="adj3" fmla="val 129692"/>
            <a:gd name="adj4" fmla="val -6278"/>
            <a:gd name="adj5" fmla="val 253982"/>
            <a:gd name="adj6" fmla="val -24977"/>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b="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b="0">
              <a:solidFill>
                <a:sysClr val="windowText" lastClr="000000"/>
              </a:solidFill>
              <a:latin typeface="Meiryo UI" panose="020B0604030504040204" pitchFamily="50" charset="-128"/>
              <a:ea typeface="Meiryo UI" panose="020B0604030504040204" pitchFamily="50" charset="-128"/>
              <a:cs typeface="+mn-cs"/>
            </a:rPr>
            <a:t>交付期間が異なる場合は、修正してください</a:t>
          </a:r>
          <a:r>
            <a:rPr kumimoji="1" lang="ja-JP" altLang="en-US" sz="1200" b="1">
              <a:solidFill>
                <a:sysClr val="windowText" lastClr="000000"/>
              </a:solidFill>
              <a:latin typeface="Meiryo UI" panose="020B0604030504040204" pitchFamily="50" charset="-128"/>
              <a:ea typeface="Meiryo UI" panose="020B0604030504040204" pitchFamily="50" charset="-128"/>
              <a:cs typeface="+mn-cs"/>
            </a:rPr>
            <a:t>。</a:t>
          </a:r>
          <a:endParaRPr kumimoji="1" lang="en-US" altLang="ja-JP" sz="1200" b="1">
            <a:solidFill>
              <a:sysClr val="windowText" lastClr="000000"/>
            </a:solidFill>
            <a:latin typeface="Meiryo UI" panose="020B0604030504040204" pitchFamily="50" charset="-128"/>
            <a:ea typeface="Meiryo UI" panose="020B0604030504040204" pitchFamily="50" charset="-128"/>
            <a:cs typeface="+mn-cs"/>
          </a:endParaRPr>
        </a:p>
      </xdr:txBody>
    </xdr:sp>
    <xdr:clientData fPrintsWithSheet="0"/>
  </xdr:twoCellAnchor>
  <xdr:twoCellAnchor>
    <xdr:from>
      <xdr:col>17</xdr:col>
      <xdr:colOff>340178</xdr:colOff>
      <xdr:row>22</xdr:row>
      <xdr:rowOff>68036</xdr:rowOff>
    </xdr:from>
    <xdr:to>
      <xdr:col>22</xdr:col>
      <xdr:colOff>299358</xdr:colOff>
      <xdr:row>23</xdr:row>
      <xdr:rowOff>392906</xdr:rowOff>
    </xdr:to>
    <xdr:sp macro="" textlink="">
      <xdr:nvSpPr>
        <xdr:cNvPr id="14" name="線吹き出し 2 (枠付き) 12">
          <a:extLst>
            <a:ext uri="{FF2B5EF4-FFF2-40B4-BE49-F238E27FC236}">
              <a16:creationId xmlns:a16="http://schemas.microsoft.com/office/drawing/2014/main" id="{00000000-0008-0000-0000-00000E000000}"/>
            </a:ext>
          </a:extLst>
        </xdr:cNvPr>
        <xdr:cNvSpPr/>
      </xdr:nvSpPr>
      <xdr:spPr>
        <a:xfrm>
          <a:off x="7936366" y="7223692"/>
          <a:ext cx="4007305" cy="574902"/>
        </a:xfrm>
        <a:prstGeom prst="borderCallout2">
          <a:avLst>
            <a:gd name="adj1" fmla="val 55544"/>
            <a:gd name="adj2" fmla="val -306"/>
            <a:gd name="adj3" fmla="val 23724"/>
            <a:gd name="adj4" fmla="val -22065"/>
            <a:gd name="adj5" fmla="val 17527"/>
            <a:gd name="adj6" fmla="val -31577"/>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chorCtr="0"/>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フリガナ</a:t>
          </a:r>
          <a:r>
            <a:rPr kumimoji="1" lang="ja-JP" altLang="ja-JP"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は、漢字入力から自動で表示されるようになっていますが、</a:t>
          </a:r>
          <a:endParaRPr kumimoji="1" lang="en-US" altLang="ja-JP"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間違って表示された場合は上から入力して</a:t>
          </a:r>
          <a:r>
            <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くだ</a:t>
          </a:r>
          <a:r>
            <a:rPr kumimoji="1" lang="ja-JP" altLang="ja-JP"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さい。</a:t>
          </a:r>
          <a:endPar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twoCellAnchor editAs="oneCell">
    <xdr:from>
      <xdr:col>23</xdr:col>
      <xdr:colOff>0</xdr:colOff>
      <xdr:row>19</xdr:row>
      <xdr:rowOff>0</xdr:rowOff>
    </xdr:from>
    <xdr:to>
      <xdr:col>36</xdr:col>
      <xdr:colOff>407907</xdr:colOff>
      <xdr:row>23</xdr:row>
      <xdr:rowOff>96798</xdr:rowOff>
    </xdr:to>
    <xdr:sp macro="" textlink="">
      <xdr:nvSpPr>
        <xdr:cNvPr id="6" name="テキスト ボックス 5">
          <a:extLst>
            <a:ext uri="{FF2B5EF4-FFF2-40B4-BE49-F238E27FC236}">
              <a16:creationId xmlns:a16="http://schemas.microsoft.com/office/drawing/2014/main" id="{4560413D-0A49-4C16-9054-1518690011DF}"/>
            </a:ext>
          </a:extLst>
        </xdr:cNvPr>
        <xdr:cNvSpPr txBox="1"/>
      </xdr:nvSpPr>
      <xdr:spPr>
        <a:xfrm>
          <a:off x="12600214" y="6245679"/>
          <a:ext cx="5184014" cy="1253404"/>
        </a:xfrm>
        <a:prstGeom prst="rect">
          <a:avLst/>
        </a:prstGeom>
        <a:solidFill>
          <a:schemeClr val="bg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3000"/>
            </a:lnSpc>
          </a:pP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申請にあたっては、毎回 </a:t>
          </a:r>
          <a:r>
            <a:rPr kumimoji="1" lang="ja-JP" altLang="en-US" sz="1400" u="sng">
              <a:solidFill>
                <a:srgbClr val="FF0000"/>
              </a:solidFill>
              <a:latin typeface="Meiryo UI" panose="020B0604030504040204" pitchFamily="50" charset="-128"/>
              <a:ea typeface="Meiryo UI" panose="020B0604030504040204" pitchFamily="50" charset="-128"/>
              <a:cs typeface="Meiryo UI" panose="020B0604030504040204" pitchFamily="50" charset="-128"/>
            </a:rPr>
            <a:t>新しいファイル</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をダウンロードしてください。</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pPr marL="216000" algn="l">
            <a:lnSpc>
              <a:spcPts val="3000"/>
            </a:lnSpc>
          </a:pP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●前回のファイルのコピーは使用しないでください。</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pPr marL="216000" marR="0" lvl="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推奨環境：</a:t>
          </a:r>
          <a:r>
            <a:rPr kumimoji="1" lang="en-US" altLang="ja-JP" sz="14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Windows 10</a:t>
          </a:r>
          <a:r>
            <a:rPr kumimoji="1" lang="ja-JP" altLang="en-US" sz="14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以上</a:t>
          </a:r>
          <a:r>
            <a:rPr kumimoji="1" lang="en-US" altLang="ja-JP" sz="14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b="0" u="none"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Excel2016</a:t>
          </a:r>
          <a:r>
            <a:rPr kumimoji="1" lang="ja-JP" altLang="en-US" sz="1400" b="0" u="none"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以上</a:t>
          </a:r>
          <a:endParaRPr lang="ja-JP" altLang="ja-JP" sz="1400" u="none">
            <a:solidFill>
              <a:schemeClr val="tx1"/>
            </a:solidFill>
            <a:effectLst/>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33</xdr:col>
      <xdr:colOff>27213</xdr:colOff>
      <xdr:row>36</xdr:row>
      <xdr:rowOff>209033</xdr:rowOff>
    </xdr:from>
    <xdr:to>
      <xdr:col>33</xdr:col>
      <xdr:colOff>279213</xdr:colOff>
      <xdr:row>50</xdr:row>
      <xdr:rowOff>353786</xdr:rowOff>
    </xdr:to>
    <xdr:sp macro="" textlink="">
      <xdr:nvSpPr>
        <xdr:cNvPr id="7" name="左大かっこ 6">
          <a:extLst>
            <a:ext uri="{FF2B5EF4-FFF2-40B4-BE49-F238E27FC236}">
              <a16:creationId xmlns:a16="http://schemas.microsoft.com/office/drawing/2014/main" id="{367D775A-5C83-489E-982A-1BB947AB241E}"/>
            </a:ext>
          </a:extLst>
        </xdr:cNvPr>
        <xdr:cNvSpPr/>
      </xdr:nvSpPr>
      <xdr:spPr>
        <a:xfrm flipH="1">
          <a:off x="11770177" y="13271890"/>
          <a:ext cx="252000" cy="3478503"/>
        </a:xfrm>
        <a:prstGeom prst="leftBracket">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fPrintsWithSheet="0"/>
  </xdr:twoCellAnchor>
  <xdr:twoCellAnchor>
    <xdr:from>
      <xdr:col>33</xdr:col>
      <xdr:colOff>27215</xdr:colOff>
      <xdr:row>52</xdr:row>
      <xdr:rowOff>122463</xdr:rowOff>
    </xdr:from>
    <xdr:to>
      <xdr:col>33</xdr:col>
      <xdr:colOff>279215</xdr:colOff>
      <xdr:row>56</xdr:row>
      <xdr:rowOff>367393</xdr:rowOff>
    </xdr:to>
    <xdr:sp macro="" textlink="">
      <xdr:nvSpPr>
        <xdr:cNvPr id="9" name="左大かっこ 8">
          <a:extLst>
            <a:ext uri="{FF2B5EF4-FFF2-40B4-BE49-F238E27FC236}">
              <a16:creationId xmlns:a16="http://schemas.microsoft.com/office/drawing/2014/main" id="{37A12247-7C7D-4E9C-81FB-E9BC6F35F03E}"/>
            </a:ext>
          </a:extLst>
        </xdr:cNvPr>
        <xdr:cNvSpPr/>
      </xdr:nvSpPr>
      <xdr:spPr>
        <a:xfrm flipH="1">
          <a:off x="11770179" y="16981713"/>
          <a:ext cx="252000" cy="1006930"/>
        </a:xfrm>
        <a:prstGeom prst="leftBracket">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fPrintsWithSheet="0"/>
  </xdr:twoCellAnchor>
  <xdr:oneCellAnchor>
    <xdr:from>
      <xdr:col>34</xdr:col>
      <xdr:colOff>167369</xdr:colOff>
      <xdr:row>41</xdr:row>
      <xdr:rowOff>13607</xdr:rowOff>
    </xdr:from>
    <xdr:ext cx="6041571" cy="952501"/>
    <xdr:sp macro="" textlink="">
      <xdr:nvSpPr>
        <xdr:cNvPr id="15" name="線吹き出し 2 (枠付き) 5">
          <a:extLst>
            <a:ext uri="{FF2B5EF4-FFF2-40B4-BE49-F238E27FC236}">
              <a16:creationId xmlns:a16="http://schemas.microsoft.com/office/drawing/2014/main" id="{BBBF3678-42C1-4B1E-827F-3268AA99D88A}"/>
            </a:ext>
          </a:extLst>
        </xdr:cNvPr>
        <xdr:cNvSpPr/>
      </xdr:nvSpPr>
      <xdr:spPr>
        <a:xfrm>
          <a:off x="12277726" y="14076589"/>
          <a:ext cx="6041571" cy="952501"/>
        </a:xfrm>
        <a:prstGeom prst="borderCallout2">
          <a:avLst>
            <a:gd name="adj1" fmla="val 50380"/>
            <a:gd name="adj2" fmla="val 8"/>
            <a:gd name="adj3" fmla="val 50610"/>
            <a:gd name="adj4" fmla="val -1718"/>
            <a:gd name="adj5" fmla="val 49778"/>
            <a:gd name="adj6" fmla="val -4352"/>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t">
          <a:noAutofit/>
        </a:bodyPr>
        <a:lstStyle/>
        <a:p>
          <a:pPr marL="0" marR="0" lvl="0" indent="0" algn="l" defTabSz="914400" eaLnBrk="1" fontAlgn="auto" latinLnBrk="0" hangingPunct="1">
            <a:lnSpc>
              <a:spcPts val="26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手順⑥：経営体が必ずチェックしてください。</a:t>
          </a:r>
          <a:endParaRPr kumimoji="1" lang="en-US" altLang="ja-JP"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ts val="26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チェック漏れがないかご確認ください。</a:t>
          </a:r>
          <a:endParaRPr kumimoji="1" lang="en-US" altLang="ja-JP"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clientData fPrintsWithSheet="0"/>
  </xdr:oneCellAnchor>
  <xdr:oneCellAnchor>
    <xdr:from>
      <xdr:col>34</xdr:col>
      <xdr:colOff>151797</xdr:colOff>
      <xdr:row>52</xdr:row>
      <xdr:rowOff>13609</xdr:rowOff>
    </xdr:from>
    <xdr:ext cx="6000749" cy="1006928"/>
    <xdr:sp macro="" textlink="">
      <xdr:nvSpPr>
        <xdr:cNvPr id="20" name="線吹き出し 2 (枠付き) 5">
          <a:extLst>
            <a:ext uri="{FF2B5EF4-FFF2-40B4-BE49-F238E27FC236}">
              <a16:creationId xmlns:a16="http://schemas.microsoft.com/office/drawing/2014/main" id="{67F15510-787B-45A2-905A-E2969A2D3FBE}"/>
            </a:ext>
          </a:extLst>
        </xdr:cNvPr>
        <xdr:cNvSpPr/>
      </xdr:nvSpPr>
      <xdr:spPr>
        <a:xfrm>
          <a:off x="12262154" y="16872859"/>
          <a:ext cx="6000749" cy="1006928"/>
        </a:xfrm>
        <a:prstGeom prst="borderCallout2">
          <a:avLst>
            <a:gd name="adj1" fmla="val 56614"/>
            <a:gd name="adj2" fmla="val -67"/>
            <a:gd name="adj3" fmla="val 57154"/>
            <a:gd name="adj4" fmla="val -2227"/>
            <a:gd name="adj5" fmla="val 57392"/>
            <a:gd name="adj6" fmla="val -3668"/>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t">
          <a:noAutofit/>
        </a:bodyPr>
        <a:lstStyle/>
        <a:p>
          <a:pPr marL="0" marR="0" lvl="0" indent="0" algn="l" defTabSz="914400" eaLnBrk="1" fontAlgn="auto" latinLnBrk="0" hangingPunct="1">
            <a:lnSpc>
              <a:spcPts val="26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手順⑦：法人等雇用就農者が必ずチェックしてください。</a:t>
          </a:r>
          <a:endParaRPr kumimoji="1" lang="en-US" altLang="ja-JP"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ts val="26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チェック漏れがないかご確認ください。</a:t>
          </a:r>
          <a:endParaRPr kumimoji="1" lang="en-US" altLang="ja-JP"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clientData fPrintsWithSheet="0"/>
  </xdr:oneCellAnchor>
  <xdr:twoCellAnchor>
    <xdr:from>
      <xdr:col>2</xdr:col>
      <xdr:colOff>47624</xdr:colOff>
      <xdr:row>42</xdr:row>
      <xdr:rowOff>47622</xdr:rowOff>
    </xdr:from>
    <xdr:to>
      <xdr:col>30</xdr:col>
      <xdr:colOff>54428</xdr:colOff>
      <xdr:row>44</xdr:row>
      <xdr:rowOff>27215</xdr:rowOff>
    </xdr:to>
    <xdr:sp macro="" textlink="">
      <xdr:nvSpPr>
        <xdr:cNvPr id="21" name="大かっこ 20">
          <a:extLst>
            <a:ext uri="{FF2B5EF4-FFF2-40B4-BE49-F238E27FC236}">
              <a16:creationId xmlns:a16="http://schemas.microsoft.com/office/drawing/2014/main" id="{C632714D-FEBE-43CB-B2BC-690AC73A39DF}"/>
            </a:ext>
          </a:extLst>
        </xdr:cNvPr>
        <xdr:cNvSpPr/>
      </xdr:nvSpPr>
      <xdr:spPr>
        <a:xfrm>
          <a:off x="755195" y="15763872"/>
          <a:ext cx="9980840" cy="9865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34</xdr:col>
      <xdr:colOff>181222</xdr:colOff>
      <xdr:row>19</xdr:row>
      <xdr:rowOff>106603</xdr:rowOff>
    </xdr:from>
    <xdr:to>
      <xdr:col>53</xdr:col>
      <xdr:colOff>42429</xdr:colOff>
      <xdr:row>23</xdr:row>
      <xdr:rowOff>44532</xdr:rowOff>
    </xdr:to>
    <xdr:sp macro="" textlink="">
      <xdr:nvSpPr>
        <xdr:cNvPr id="22" name="線吹き出し 2 (枠付き) 5">
          <a:extLst>
            <a:ext uri="{FF2B5EF4-FFF2-40B4-BE49-F238E27FC236}">
              <a16:creationId xmlns:a16="http://schemas.microsoft.com/office/drawing/2014/main" id="{864E3681-BDA4-4318-B66B-9FB559BACE07}"/>
            </a:ext>
          </a:extLst>
        </xdr:cNvPr>
        <xdr:cNvSpPr/>
      </xdr:nvSpPr>
      <xdr:spPr>
        <a:xfrm>
          <a:off x="12291579" y="5753567"/>
          <a:ext cx="6583136" cy="1325858"/>
        </a:xfrm>
        <a:prstGeom prst="borderCallout2">
          <a:avLst>
            <a:gd name="adj1" fmla="val 49329"/>
            <a:gd name="adj2" fmla="val 3"/>
            <a:gd name="adj3" fmla="val 45873"/>
            <a:gd name="adj4" fmla="val -15992"/>
            <a:gd name="adj5" fmla="val -19813"/>
            <a:gd name="adj6" fmla="val -33531"/>
          </a:avLst>
        </a:prstGeom>
        <a:solidFill>
          <a:schemeClr val="bg1"/>
        </a:solidFill>
        <a:ln>
          <a:solidFill>
            <a:schemeClr val="accent6">
              <a:lumMod val="7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1">
              <a:solidFill>
                <a:srgbClr val="FF0000"/>
              </a:solidFill>
              <a:latin typeface="Meiryo UI" panose="020B0604030504040204" pitchFamily="50" charset="-128"/>
              <a:ea typeface="Meiryo UI" panose="020B0604030504040204" pitchFamily="50" charset="-128"/>
              <a:cs typeface="+mn-cs"/>
            </a:rPr>
            <a:t>※</a:t>
          </a:r>
          <a:r>
            <a:rPr kumimoji="1" lang="ja-JP" altLang="en-US" sz="1600" b="1">
              <a:solidFill>
                <a:srgbClr val="FF0000"/>
              </a:solidFill>
              <a:latin typeface="Meiryo UI" panose="020B0604030504040204" pitchFamily="50" charset="-128"/>
              <a:ea typeface="Meiryo UI" panose="020B0604030504040204" pitchFamily="50" charset="-128"/>
              <a:cs typeface="+mn-cs"/>
            </a:rPr>
            <a:t>原則、年間平均</a:t>
          </a:r>
          <a:r>
            <a:rPr kumimoji="1" lang="en-US" altLang="ja-JP" sz="1600" b="1">
              <a:solidFill>
                <a:srgbClr val="FF0000"/>
              </a:solidFill>
              <a:latin typeface="Meiryo UI" panose="020B0604030504040204" pitchFamily="50" charset="-128"/>
              <a:ea typeface="Meiryo UI" panose="020B0604030504040204" pitchFamily="50" charset="-128"/>
              <a:cs typeface="+mn-cs"/>
            </a:rPr>
            <a:t>35</a:t>
          </a:r>
          <a:r>
            <a:rPr kumimoji="1" lang="ja-JP" altLang="en-US" sz="1600" b="1">
              <a:solidFill>
                <a:srgbClr val="FF0000"/>
              </a:solidFill>
              <a:latin typeface="Meiryo UI" panose="020B0604030504040204" pitchFamily="50" charset="-128"/>
              <a:ea typeface="Meiryo UI" panose="020B0604030504040204" pitchFamily="50" charset="-128"/>
              <a:cs typeface="+mn-cs"/>
            </a:rPr>
            <a:t>時間</a:t>
          </a:r>
          <a:r>
            <a:rPr kumimoji="1" lang="en-US" altLang="ja-JP" sz="1600" b="1">
              <a:solidFill>
                <a:srgbClr val="FF0000"/>
              </a:solidFill>
              <a:latin typeface="Meiryo UI" panose="020B0604030504040204" pitchFamily="50" charset="-128"/>
              <a:ea typeface="Meiryo UI" panose="020B0604030504040204" pitchFamily="50" charset="-128"/>
              <a:cs typeface="+mn-cs"/>
            </a:rPr>
            <a:t>/</a:t>
          </a:r>
          <a:r>
            <a:rPr kumimoji="1" lang="ja-JP" altLang="en-US" sz="1600" b="1">
              <a:solidFill>
                <a:srgbClr val="FF0000"/>
              </a:solidFill>
              <a:latin typeface="Meiryo UI" panose="020B0604030504040204" pitchFamily="50" charset="-128"/>
              <a:ea typeface="Meiryo UI" panose="020B0604030504040204" pitchFamily="50" charset="-128"/>
              <a:cs typeface="+mn-cs"/>
            </a:rPr>
            <a:t>週以上で助成となります。</a:t>
          </a:r>
          <a:endParaRPr kumimoji="1" lang="en-US" altLang="ja-JP" sz="1600" b="1">
            <a:solidFill>
              <a:srgbClr val="FF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b="1">
              <a:solidFill>
                <a:srgbClr val="FF0000"/>
              </a:solidFill>
              <a:latin typeface="Meiryo UI" panose="020B0604030504040204" pitchFamily="50" charset="-128"/>
              <a:ea typeface="Meiryo UI" panose="020B0604030504040204" pitchFamily="50" charset="-128"/>
              <a:cs typeface="+mn-cs"/>
            </a:rPr>
            <a:t>　 計算式：（各月実労働時間の合計）</a:t>
          </a:r>
          <a:r>
            <a:rPr kumimoji="1" lang="en-US" altLang="ja-JP" sz="1400" b="1">
              <a:solidFill>
                <a:srgbClr val="FF0000"/>
              </a:solidFill>
              <a:latin typeface="Meiryo UI" panose="020B0604030504040204" pitchFamily="50" charset="-128"/>
              <a:ea typeface="Meiryo UI" panose="020B0604030504040204" pitchFamily="50" charset="-128"/>
              <a:cs typeface="+mn-cs"/>
            </a:rPr>
            <a:t>÷</a:t>
          </a:r>
          <a:r>
            <a:rPr kumimoji="1" lang="ja-JP" altLang="en-US" sz="1400" b="1">
              <a:solidFill>
                <a:srgbClr val="FF0000"/>
              </a:solidFill>
              <a:latin typeface="Meiryo UI" panose="020B0604030504040204" pitchFamily="50" charset="-128"/>
              <a:ea typeface="Meiryo UI" panose="020B0604030504040204" pitchFamily="50" charset="-128"/>
              <a:cs typeface="+mn-cs"/>
            </a:rPr>
            <a:t>申請月数</a:t>
          </a:r>
          <a:r>
            <a:rPr kumimoji="1" lang="en-US" altLang="ja-JP" sz="1400" b="1">
              <a:solidFill>
                <a:srgbClr val="FF0000"/>
              </a:solidFill>
              <a:latin typeface="Meiryo UI" panose="020B0604030504040204" pitchFamily="50" charset="-128"/>
              <a:ea typeface="Meiryo UI" panose="020B0604030504040204" pitchFamily="50" charset="-128"/>
              <a:cs typeface="+mn-cs"/>
            </a:rPr>
            <a:t>÷</a:t>
          </a:r>
          <a:r>
            <a:rPr kumimoji="1" lang="ja-JP" altLang="en-US" sz="1400" b="1">
              <a:solidFill>
                <a:srgbClr val="FF0000"/>
              </a:solidFill>
              <a:latin typeface="Meiryo UI" panose="020B0604030504040204" pitchFamily="50" charset="-128"/>
              <a:ea typeface="Meiryo UI" panose="020B0604030504040204" pitchFamily="50" charset="-128"/>
              <a:cs typeface="+mn-cs"/>
            </a:rPr>
            <a:t>４</a:t>
          </a:r>
          <a:endParaRPr kumimoji="1" lang="en-US" altLang="ja-JP" sz="1400" b="1">
            <a:solidFill>
              <a:srgbClr val="FF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b="0">
              <a:solidFill>
                <a:sysClr val="windowText" lastClr="000000"/>
              </a:solidFill>
              <a:latin typeface="Meiryo UI" panose="020B0604030504040204" pitchFamily="50" charset="-128"/>
              <a:ea typeface="Meiryo UI" panose="020B0604030504040204" pitchFamily="50" charset="-128"/>
              <a:cs typeface="+mn-cs"/>
            </a:rPr>
            <a:t>助成金支払後に年間平均週</a:t>
          </a:r>
          <a:r>
            <a:rPr kumimoji="1" lang="en-US" altLang="ja-JP" sz="1400" b="0">
              <a:solidFill>
                <a:sysClr val="windowText" lastClr="000000"/>
              </a:solidFill>
              <a:latin typeface="Meiryo UI" panose="020B0604030504040204" pitchFamily="50" charset="-128"/>
              <a:ea typeface="Meiryo UI" panose="020B0604030504040204" pitchFamily="50" charset="-128"/>
              <a:cs typeface="+mn-cs"/>
            </a:rPr>
            <a:t>35</a:t>
          </a:r>
          <a:r>
            <a:rPr kumimoji="1" lang="ja-JP" altLang="en-US" sz="1400" b="0">
              <a:solidFill>
                <a:sysClr val="windowText" lastClr="000000"/>
              </a:solidFill>
              <a:latin typeface="Meiryo UI" panose="020B0604030504040204" pitchFamily="50" charset="-128"/>
              <a:ea typeface="Meiryo UI" panose="020B0604030504040204" pitchFamily="50" charset="-128"/>
              <a:cs typeface="+mn-cs"/>
            </a:rPr>
            <a:t>時間以上の勤務が確認出来なければ、採択取消、助成金返還となる場合があります。</a:t>
          </a:r>
          <a:endParaRPr kumimoji="1" lang="en-US" altLang="ja-JP" sz="1400" b="0">
            <a:solidFill>
              <a:sysClr val="windowText" lastClr="000000"/>
            </a:solidFill>
            <a:latin typeface="Meiryo UI" panose="020B0604030504040204" pitchFamily="50" charset="-128"/>
            <a:ea typeface="Meiryo UI" panose="020B0604030504040204" pitchFamily="50" charset="-128"/>
            <a:cs typeface="+mn-cs"/>
          </a:endParaRPr>
        </a:p>
      </xdr:txBody>
    </xdr:sp>
    <xdr:clientData fPrintsWithSheet="0"/>
  </xdr:twoCellAnchor>
  <xdr:twoCellAnchor editAs="oneCell">
    <xdr:from>
      <xdr:col>34</xdr:col>
      <xdr:colOff>191736</xdr:colOff>
      <xdr:row>14</xdr:row>
      <xdr:rowOff>273380</xdr:rowOff>
    </xdr:from>
    <xdr:to>
      <xdr:col>53</xdr:col>
      <xdr:colOff>28451</xdr:colOff>
      <xdr:row>18</xdr:row>
      <xdr:rowOff>87828</xdr:rowOff>
    </xdr:to>
    <xdr:sp macro="" textlink="">
      <xdr:nvSpPr>
        <xdr:cNvPr id="3" name="線吹き出し 2 (枠付き) 5">
          <a:extLst>
            <a:ext uri="{FF2B5EF4-FFF2-40B4-BE49-F238E27FC236}">
              <a16:creationId xmlns:a16="http://schemas.microsoft.com/office/drawing/2014/main" id="{9310357D-262C-44D7-B481-8FD583B9D3E6}"/>
            </a:ext>
          </a:extLst>
        </xdr:cNvPr>
        <xdr:cNvSpPr/>
      </xdr:nvSpPr>
      <xdr:spPr>
        <a:xfrm>
          <a:off x="12302093" y="4409951"/>
          <a:ext cx="6558644" cy="1175162"/>
        </a:xfrm>
        <a:prstGeom prst="borderCallout2">
          <a:avLst>
            <a:gd name="adj1" fmla="val 23975"/>
            <a:gd name="adj2" fmla="val 6"/>
            <a:gd name="adj3" fmla="val 17124"/>
            <a:gd name="adj4" fmla="val -2899"/>
            <a:gd name="adj5" fmla="val -92814"/>
            <a:gd name="adj6" fmla="val -37170"/>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eaLnBrk="1" fontAlgn="auto" latinLnBrk="0" hangingPunct="1"/>
          <a:r>
            <a:rPr kumimoji="1" lang="ja-JP" altLang="en-US" sz="1600" b="1" i="0" u="none" baseline="0">
              <a:solidFill>
                <a:srgbClr val="FF0000"/>
              </a:solidFill>
              <a:effectLst/>
              <a:latin typeface="Meiryo UI" panose="020B0604030504040204" pitchFamily="50" charset="-128"/>
              <a:ea typeface="Meiryo UI" panose="020B0604030504040204" pitchFamily="50" charset="-128"/>
              <a:cs typeface="+mn-cs"/>
            </a:rPr>
            <a:t>手順②：「各月に支払った賃金の算定期間」に対応する、実労働時間（時間外含む総労働時間</a:t>
          </a:r>
          <a:r>
            <a:rPr kumimoji="1" lang="ja-JP" altLang="ja-JP" sz="1600" b="1" i="0" u="none" baseline="0">
              <a:solidFill>
                <a:srgbClr val="FF0000"/>
              </a:solidFill>
              <a:effectLst/>
              <a:latin typeface="Meiryo UI" panose="020B0604030504040204" pitchFamily="50" charset="-128"/>
              <a:ea typeface="Meiryo UI" panose="020B0604030504040204" pitchFamily="50" charset="-128"/>
              <a:cs typeface="+mn-cs"/>
            </a:rPr>
            <a:t>）を賃金台帳または出勤簿から転記してください。</a:t>
          </a:r>
          <a:r>
            <a:rPr kumimoji="1" lang="ja-JP" altLang="en-US" sz="1400" b="0" i="0" baseline="0">
              <a:solidFill>
                <a:sysClr val="windowText" lastClr="000000"/>
              </a:solidFill>
              <a:effectLst/>
              <a:latin typeface="Meiryo UI" panose="020B0604030504040204" pitchFamily="50" charset="-128"/>
              <a:ea typeface="Meiryo UI" panose="020B0604030504040204" pitchFamily="50" charset="-128"/>
              <a:cs typeface="+mn-cs"/>
            </a:rPr>
            <a:t>　</a:t>
          </a:r>
          <a:endParaRPr kumimoji="1" lang="en-US" altLang="ja-JP" sz="1400" b="0" i="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en-US" altLang="ja-JP" sz="1400" b="0" i="0" baseline="0">
              <a:solidFill>
                <a:sysClr val="windowText" lastClr="000000"/>
              </a:solidFill>
              <a:effectLst/>
              <a:latin typeface="Meiryo UI" panose="020B0604030504040204" pitchFamily="50" charset="-128"/>
              <a:ea typeface="Meiryo UI" panose="020B0604030504040204" pitchFamily="50" charset="-128"/>
              <a:cs typeface="+mn-cs"/>
            </a:rPr>
            <a:t>※176</a:t>
          </a:r>
          <a:r>
            <a:rPr kumimoji="1" lang="ja-JP" altLang="en-US" sz="1400" b="0" i="0" baseline="0">
              <a:solidFill>
                <a:sysClr val="windowText" lastClr="000000"/>
              </a:solidFill>
              <a:effectLst/>
              <a:latin typeface="Meiryo UI" panose="020B0604030504040204" pitchFamily="50" charset="-128"/>
              <a:ea typeface="Meiryo UI" panose="020B0604030504040204" pitchFamily="50" charset="-128"/>
              <a:cs typeface="+mn-cs"/>
            </a:rPr>
            <a:t>時間</a:t>
          </a:r>
          <a:r>
            <a:rPr kumimoji="1" lang="en-US" altLang="ja-JP" sz="1400" b="0" i="0" baseline="0">
              <a:solidFill>
                <a:sysClr val="windowText" lastClr="000000"/>
              </a:solidFill>
              <a:effectLst/>
              <a:latin typeface="Meiryo UI" panose="020B0604030504040204" pitchFamily="50" charset="-128"/>
              <a:ea typeface="Meiryo UI" panose="020B0604030504040204" pitchFamily="50" charset="-128"/>
              <a:cs typeface="+mn-cs"/>
            </a:rPr>
            <a:t>30</a:t>
          </a:r>
          <a:r>
            <a:rPr kumimoji="1" lang="ja-JP" altLang="en-US" sz="1400" b="0" i="0" baseline="0">
              <a:solidFill>
                <a:sysClr val="windowText" lastClr="000000"/>
              </a:solidFill>
              <a:effectLst/>
              <a:latin typeface="Meiryo UI" panose="020B0604030504040204" pitchFamily="50" charset="-128"/>
              <a:ea typeface="Meiryo UI" panose="020B0604030504040204" pitchFamily="50" charset="-128"/>
              <a:cs typeface="+mn-cs"/>
            </a:rPr>
            <a:t>分の場合「</a:t>
          </a:r>
          <a:r>
            <a:rPr kumimoji="1" lang="en-US" altLang="ja-JP" sz="1400" b="0" i="0" baseline="0">
              <a:solidFill>
                <a:sysClr val="windowText" lastClr="000000"/>
              </a:solidFill>
              <a:effectLst/>
              <a:latin typeface="Meiryo UI" panose="020B0604030504040204" pitchFamily="50" charset="-128"/>
              <a:ea typeface="Meiryo UI" panose="020B0604030504040204" pitchFamily="50" charset="-128"/>
              <a:cs typeface="+mn-cs"/>
            </a:rPr>
            <a:t>176.5</a:t>
          </a:r>
          <a:r>
            <a:rPr kumimoji="1" lang="ja-JP" altLang="en-US" sz="1400" b="0" i="0" baseline="0">
              <a:solidFill>
                <a:sysClr val="windowText" lastClr="000000"/>
              </a:solidFill>
              <a:effectLst/>
              <a:latin typeface="Meiryo UI" panose="020B0604030504040204" pitchFamily="50" charset="-128"/>
              <a:ea typeface="Meiryo UI" panose="020B0604030504040204" pitchFamily="50" charset="-128"/>
              <a:cs typeface="+mn-cs"/>
            </a:rPr>
            <a:t>」とご記入ください。</a:t>
          </a:r>
        </a:p>
        <a:p>
          <a:pPr eaLnBrk="1" fontAlgn="auto" latinLnBrk="0" hangingPunct="1"/>
          <a:endParaRPr lang="ja-JP" altLang="ja-JP" sz="1400">
            <a:solidFill>
              <a:sysClr val="windowText" lastClr="000000"/>
            </a:solidFill>
            <a:effectLst/>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600" b="0">
            <a:solidFill>
              <a:srgbClr val="FF0000"/>
            </a:solidFill>
            <a:latin typeface="Meiryo UI" panose="020B0604030504040204" pitchFamily="50" charset="-128"/>
            <a:ea typeface="Meiryo UI" panose="020B0604030504040204" pitchFamily="50" charset="-128"/>
            <a:cs typeface="+mn-cs"/>
          </a:endParaRPr>
        </a:p>
      </xdr:txBody>
    </xdr:sp>
    <xdr:clientData fPrintsWithSheet="0"/>
  </xdr:twoCellAnchor>
  <xdr:oneCellAnchor>
    <xdr:from>
      <xdr:col>34</xdr:col>
      <xdr:colOff>185758</xdr:colOff>
      <xdr:row>24</xdr:row>
      <xdr:rowOff>28327</xdr:rowOff>
    </xdr:from>
    <xdr:ext cx="5581196" cy="462642"/>
    <xdr:sp macro="" textlink="">
      <xdr:nvSpPr>
        <xdr:cNvPr id="5" name="線吹き出し 2 (枠付き) 5">
          <a:extLst>
            <a:ext uri="{FF2B5EF4-FFF2-40B4-BE49-F238E27FC236}">
              <a16:creationId xmlns:a16="http://schemas.microsoft.com/office/drawing/2014/main" id="{ED989E55-096D-4E6E-A58D-DCA3B66BB3BE}"/>
            </a:ext>
          </a:extLst>
        </xdr:cNvPr>
        <xdr:cNvSpPr/>
      </xdr:nvSpPr>
      <xdr:spPr>
        <a:xfrm>
          <a:off x="12296115" y="7267327"/>
          <a:ext cx="5581196" cy="462642"/>
        </a:xfrm>
        <a:prstGeom prst="borderCallout2">
          <a:avLst>
            <a:gd name="adj1" fmla="val 48065"/>
            <a:gd name="adj2" fmla="val -148"/>
            <a:gd name="adj3" fmla="val -32010"/>
            <a:gd name="adj4" fmla="val -44894"/>
            <a:gd name="adj5" fmla="val 9060"/>
            <a:gd name="adj6" fmla="val -180984"/>
          </a:avLst>
        </a:prstGeom>
        <a:solidFill>
          <a:schemeClr val="bg1"/>
        </a:solidFill>
        <a:ln w="25400" cap="flat" cmpd="sng" algn="ctr">
          <a:solidFill>
            <a:srgbClr val="FF0000"/>
          </a:solidFill>
          <a:prstDash val="solid"/>
        </a:ln>
        <a:effectLst/>
      </xdr:spPr>
      <xdr:txBody>
        <a:bodyPr vert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手順③：月初～月末に実施した研修時間をご記入ください。</a:t>
          </a:r>
        </a:p>
      </xdr:txBody>
    </xdr:sp>
    <xdr:clientData fPrintsWithSheet="0"/>
  </xdr:oneCellAnchor>
  <xdr:twoCellAnchor editAs="oneCell">
    <xdr:from>
      <xdr:col>34</xdr:col>
      <xdr:colOff>181222</xdr:colOff>
      <xdr:row>28</xdr:row>
      <xdr:rowOff>397082</xdr:rowOff>
    </xdr:from>
    <xdr:to>
      <xdr:col>53</xdr:col>
      <xdr:colOff>38348</xdr:colOff>
      <xdr:row>32</xdr:row>
      <xdr:rowOff>303439</xdr:rowOff>
    </xdr:to>
    <xdr:sp macro="" textlink="">
      <xdr:nvSpPr>
        <xdr:cNvPr id="6" name="線吹き出し 2 (枠付き) 5">
          <a:extLst>
            <a:ext uri="{FF2B5EF4-FFF2-40B4-BE49-F238E27FC236}">
              <a16:creationId xmlns:a16="http://schemas.microsoft.com/office/drawing/2014/main" id="{60AB8F71-2935-4275-B0A9-54442E6E1E20}"/>
            </a:ext>
          </a:extLst>
        </xdr:cNvPr>
        <xdr:cNvSpPr/>
      </xdr:nvSpPr>
      <xdr:spPr>
        <a:xfrm>
          <a:off x="12291579" y="9459439"/>
          <a:ext cx="6579055" cy="1512000"/>
        </a:xfrm>
        <a:prstGeom prst="borderCallout2">
          <a:avLst>
            <a:gd name="adj1" fmla="val 52725"/>
            <a:gd name="adj2" fmla="val -311"/>
            <a:gd name="adj3" fmla="val 58907"/>
            <a:gd name="adj4" fmla="val -13890"/>
            <a:gd name="adj5" fmla="val 75186"/>
            <a:gd name="adj6" fmla="val -153528"/>
          </a:avLst>
        </a:prstGeom>
        <a:solidFill>
          <a:schemeClr val="bg1"/>
        </a:solidFill>
        <a:ln>
          <a:solidFill>
            <a:schemeClr val="accent6">
              <a:lumMod val="7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1">
              <a:solidFill>
                <a:srgbClr val="FF0000"/>
              </a:solidFill>
              <a:latin typeface="Meiryo UI" panose="020B0604030504040204" pitchFamily="50" charset="-128"/>
              <a:ea typeface="Meiryo UI" panose="020B0604030504040204" pitchFamily="50" charset="-128"/>
              <a:cs typeface="+mn-cs"/>
            </a:rPr>
            <a:t>※</a:t>
          </a:r>
          <a:r>
            <a:rPr kumimoji="1" lang="ja-JP" altLang="en-US" sz="1600" b="1">
              <a:solidFill>
                <a:srgbClr val="FF0000"/>
              </a:solidFill>
              <a:latin typeface="Meiryo UI" panose="020B0604030504040204" pitchFamily="50" charset="-128"/>
              <a:ea typeface="Meiryo UI" panose="020B0604030504040204" pitchFamily="50" charset="-128"/>
              <a:cs typeface="+mn-cs"/>
            </a:rPr>
            <a:t>年間</a:t>
          </a:r>
          <a:r>
            <a:rPr kumimoji="1" lang="en-US" altLang="ja-JP" sz="1600" b="1">
              <a:solidFill>
                <a:srgbClr val="FF0000"/>
              </a:solidFill>
              <a:latin typeface="Meiryo UI" panose="020B0604030504040204" pitchFamily="50" charset="-128"/>
              <a:ea typeface="Meiryo UI" panose="020B0604030504040204" pitchFamily="50" charset="-128"/>
              <a:cs typeface="+mn-cs"/>
            </a:rPr>
            <a:t>300</a:t>
          </a:r>
          <a:r>
            <a:rPr kumimoji="1" lang="ja-JP" altLang="en-US" sz="1600" b="1">
              <a:solidFill>
                <a:srgbClr val="FF0000"/>
              </a:solidFill>
              <a:latin typeface="Meiryo UI" panose="020B0604030504040204" pitchFamily="50" charset="-128"/>
              <a:ea typeface="Meiryo UI" panose="020B0604030504040204" pitchFamily="50" charset="-128"/>
              <a:cs typeface="+mn-cs"/>
            </a:rPr>
            <a:t>時間以上の研修をしてください。</a:t>
          </a:r>
          <a:endParaRPr kumimoji="1" lang="en-US" altLang="ja-JP" sz="1600" b="1">
            <a:solidFill>
              <a:srgbClr val="FF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400" b="0" u="none">
              <a:solidFill>
                <a:sysClr val="windowText" lastClr="000000"/>
              </a:solidFill>
              <a:latin typeface="Meiryo UI" panose="020B0604030504040204" pitchFamily="50" charset="-128"/>
              <a:ea typeface="Meiryo UI" panose="020B0604030504040204" pitchFamily="50" charset="-128"/>
              <a:cs typeface="+mn-cs"/>
            </a:rPr>
            <a:t>   300</a:t>
          </a:r>
          <a:r>
            <a:rPr kumimoji="1" lang="ja-JP" altLang="en-US" sz="1400" b="0" u="none">
              <a:solidFill>
                <a:sysClr val="windowText" lastClr="000000"/>
              </a:solidFill>
              <a:latin typeface="Meiryo UI" panose="020B0604030504040204" pitchFamily="50" charset="-128"/>
              <a:ea typeface="Meiryo UI" panose="020B0604030504040204" pitchFamily="50" charset="-128"/>
              <a:cs typeface="+mn-cs"/>
            </a:rPr>
            <a:t>時間に満たない場合は助成できません。</a:t>
          </a:r>
          <a:endParaRPr kumimoji="1" lang="en-US" altLang="ja-JP" sz="1400" b="0" u="none">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b="0" u="none">
              <a:solidFill>
                <a:sysClr val="windowText" lastClr="000000"/>
              </a:solidFill>
              <a:latin typeface="Meiryo UI" panose="020B0604030504040204" pitchFamily="50" charset="-128"/>
              <a:ea typeface="Meiryo UI" panose="020B0604030504040204" pitchFamily="50" charset="-128"/>
              <a:cs typeface="+mn-cs"/>
            </a:rPr>
            <a:t>　 なお、研修時間に含められるのは研修指導者からの研修のみになります。</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b="0" u="none">
              <a:solidFill>
                <a:sysClr val="windowText" lastClr="000000"/>
              </a:solidFill>
              <a:latin typeface="Meiryo UI" panose="020B0604030504040204" pitchFamily="50" charset="-128"/>
              <a:ea typeface="Meiryo UI" panose="020B0604030504040204" pitchFamily="50" charset="-128"/>
              <a:cs typeface="+mn-cs"/>
            </a:rPr>
            <a:t>   計算式：各月研修時間の合計</a:t>
          </a:r>
          <a:endParaRPr kumimoji="1" lang="en-US" altLang="ja-JP" sz="1400" b="0" u="none">
            <a:solidFill>
              <a:sysClr val="windowText" lastClr="000000"/>
            </a:solidFill>
            <a:latin typeface="Meiryo UI" panose="020B0604030504040204" pitchFamily="50" charset="-128"/>
            <a:ea typeface="Meiryo UI" panose="020B0604030504040204" pitchFamily="50" charset="-128"/>
            <a:cs typeface="+mn-cs"/>
          </a:endParaRPr>
        </a:p>
      </xdr:txBody>
    </xdr:sp>
    <xdr:clientData fPrintsWithSheet="0"/>
  </xdr:twoCellAnchor>
  <xdr:twoCellAnchor>
    <xdr:from>
      <xdr:col>33</xdr:col>
      <xdr:colOff>22679</xdr:colOff>
      <xdr:row>33</xdr:row>
      <xdr:rowOff>0</xdr:rowOff>
    </xdr:from>
    <xdr:to>
      <xdr:col>33</xdr:col>
      <xdr:colOff>274679</xdr:colOff>
      <xdr:row>35</xdr:row>
      <xdr:rowOff>748392</xdr:rowOff>
    </xdr:to>
    <xdr:sp macro="" textlink="">
      <xdr:nvSpPr>
        <xdr:cNvPr id="13" name="左大かっこ 12">
          <a:extLst>
            <a:ext uri="{FF2B5EF4-FFF2-40B4-BE49-F238E27FC236}">
              <a16:creationId xmlns:a16="http://schemas.microsoft.com/office/drawing/2014/main" id="{373DB4B5-86A9-4201-8DD3-CB58556F3D96}"/>
            </a:ext>
          </a:extLst>
        </xdr:cNvPr>
        <xdr:cNvSpPr/>
      </xdr:nvSpPr>
      <xdr:spPr>
        <a:xfrm flipH="1">
          <a:off x="11765643" y="11225893"/>
          <a:ext cx="252000" cy="1796142"/>
        </a:xfrm>
        <a:prstGeom prst="leftBracket">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fPrintsWithSheet="0"/>
  </xdr:twoCellAnchor>
  <xdr:twoCellAnchor editAs="oneCell">
    <xdr:from>
      <xdr:col>34</xdr:col>
      <xdr:colOff>196744</xdr:colOff>
      <xdr:row>0</xdr:row>
      <xdr:rowOff>54428</xdr:rowOff>
    </xdr:from>
    <xdr:to>
      <xdr:col>53</xdr:col>
      <xdr:colOff>68035</xdr:colOff>
      <xdr:row>14</xdr:row>
      <xdr:rowOff>176894</xdr:rowOff>
    </xdr:to>
    <xdr:sp macro="" textlink="">
      <xdr:nvSpPr>
        <xdr:cNvPr id="11" name="線吹き出し 2 (枠付き) 5">
          <a:extLst>
            <a:ext uri="{FF2B5EF4-FFF2-40B4-BE49-F238E27FC236}">
              <a16:creationId xmlns:a16="http://schemas.microsoft.com/office/drawing/2014/main" id="{9BD4FF9E-7844-43AE-A571-DA07D09C546B}"/>
            </a:ext>
          </a:extLst>
        </xdr:cNvPr>
        <xdr:cNvSpPr/>
      </xdr:nvSpPr>
      <xdr:spPr>
        <a:xfrm>
          <a:off x="12307101" y="54428"/>
          <a:ext cx="6593220" cy="4231823"/>
        </a:xfrm>
        <a:prstGeom prst="borderCallout2">
          <a:avLst>
            <a:gd name="adj1" fmla="val 26649"/>
            <a:gd name="adj2" fmla="val -195"/>
            <a:gd name="adj3" fmla="val 30866"/>
            <a:gd name="adj4" fmla="val -25662"/>
            <a:gd name="adj5" fmla="val 44995"/>
            <a:gd name="adj6" fmla="val -146530"/>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手順①：賃金締日・支払日を雇用契約のとおりに選択し、各月に支払った賃金の算定期間を確認してください。</a:t>
          </a:r>
          <a:endParaRPr kumimoji="1" lang="en-US" altLang="ja-JP"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選択すると、「各月に支払った賃金の算定期間」が自動表示されます。表示された日付でお間違いないかご確認をお願いします。もし「各月に支払った賃金の算定期間」が間違っている場合は、正しい日付に手動で修正してください。</a:t>
          </a:r>
          <a:endPar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各月に支払った賃金の算定期間・各月実労働時間の入力ルール</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各月実労働時間：「各月に支払った賃金の算定期間」に対応する、実労働時間数を入力する欄</a:t>
          </a:r>
          <a:endPar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例１）毎月</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日締・当月末払い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 </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月に支払った賃金の算定期間：</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1/21</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2/20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、と入力</a:t>
          </a:r>
          <a:endPar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 </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月実労働時間：</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1/21</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2/20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の実労働時間数を入力</a:t>
          </a:r>
          <a:endPar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例２）毎月末日締・翌月</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日払い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 </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月に支払った賃金の算定期間：</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1/31</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、と入力</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 </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月実労働時間：</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1/31</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の実労働時間数を入力</a:t>
          </a:r>
          <a:endPar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twoCellAnchor>
    <xdr:from>
      <xdr:col>33</xdr:col>
      <xdr:colOff>54421</xdr:colOff>
      <xdr:row>59</xdr:row>
      <xdr:rowOff>27214</xdr:rowOff>
    </xdr:from>
    <xdr:to>
      <xdr:col>33</xdr:col>
      <xdr:colOff>306421</xdr:colOff>
      <xdr:row>61</xdr:row>
      <xdr:rowOff>0</xdr:rowOff>
    </xdr:to>
    <xdr:sp macro="" textlink="">
      <xdr:nvSpPr>
        <xdr:cNvPr id="29" name="左大かっこ 28">
          <a:extLst>
            <a:ext uri="{FF2B5EF4-FFF2-40B4-BE49-F238E27FC236}">
              <a16:creationId xmlns:a16="http://schemas.microsoft.com/office/drawing/2014/main" id="{71A42CAB-F905-4691-97D7-26616E0CE857}"/>
            </a:ext>
          </a:extLst>
        </xdr:cNvPr>
        <xdr:cNvSpPr/>
      </xdr:nvSpPr>
      <xdr:spPr>
        <a:xfrm flipH="1">
          <a:off x="11797385" y="18560143"/>
          <a:ext cx="252000" cy="734786"/>
        </a:xfrm>
        <a:prstGeom prst="leftBracket">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fPrintsWithSheet="0"/>
  </xdr:twoCellAnchor>
  <xdr:oneCellAnchor>
    <xdr:from>
      <xdr:col>34</xdr:col>
      <xdr:colOff>165839</xdr:colOff>
      <xdr:row>58</xdr:row>
      <xdr:rowOff>353643</xdr:rowOff>
    </xdr:from>
    <xdr:ext cx="6000749" cy="773057"/>
    <xdr:sp macro="" textlink="">
      <xdr:nvSpPr>
        <xdr:cNvPr id="30" name="線吹き出し 2 (枠付き) 5">
          <a:extLst>
            <a:ext uri="{FF2B5EF4-FFF2-40B4-BE49-F238E27FC236}">
              <a16:creationId xmlns:a16="http://schemas.microsoft.com/office/drawing/2014/main" id="{664F9B71-7187-46A4-A9F4-E173FBFB7B80}"/>
            </a:ext>
          </a:extLst>
        </xdr:cNvPr>
        <xdr:cNvSpPr/>
      </xdr:nvSpPr>
      <xdr:spPr>
        <a:xfrm>
          <a:off x="12276196" y="18505572"/>
          <a:ext cx="6000749" cy="773057"/>
        </a:xfrm>
        <a:prstGeom prst="borderCallout2">
          <a:avLst>
            <a:gd name="adj1" fmla="val 56614"/>
            <a:gd name="adj2" fmla="val -67"/>
            <a:gd name="adj3" fmla="val 55803"/>
            <a:gd name="adj4" fmla="val -866"/>
            <a:gd name="adj5" fmla="val 56416"/>
            <a:gd name="adj6" fmla="val -3340"/>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t">
          <a:noAutofit/>
        </a:bodyPr>
        <a:lstStyle/>
        <a:p>
          <a:pPr marL="0" marR="0" lvl="0" indent="0" algn="l" defTabSz="914400" eaLnBrk="1" fontAlgn="auto" latinLnBrk="0" hangingPunct="1">
            <a:lnSpc>
              <a:spcPts val="26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手順⑧：賃金台帳と出勤簿の提出期間を確認し、添付してください。</a:t>
          </a:r>
          <a:endParaRPr kumimoji="1" lang="en-US" altLang="ja-JP"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clientData fPrintsWithSheet="0"/>
  </xdr:oneCellAnchor>
  <xdr:twoCellAnchor editAs="oneCell">
    <xdr:from>
      <xdr:col>34</xdr:col>
      <xdr:colOff>195037</xdr:colOff>
      <xdr:row>25</xdr:row>
      <xdr:rowOff>299360</xdr:rowOff>
    </xdr:from>
    <xdr:to>
      <xdr:col>53</xdr:col>
      <xdr:colOff>31751</xdr:colOff>
      <xdr:row>28</xdr:row>
      <xdr:rowOff>124735</xdr:rowOff>
    </xdr:to>
    <xdr:sp macro="" textlink="">
      <xdr:nvSpPr>
        <xdr:cNvPr id="4" name="線吹き出し 2 (枠付き) 5">
          <a:extLst>
            <a:ext uri="{FF2B5EF4-FFF2-40B4-BE49-F238E27FC236}">
              <a16:creationId xmlns:a16="http://schemas.microsoft.com/office/drawing/2014/main" id="{A4D51332-9CC2-4E2F-9555-80F1A6A1362E}"/>
            </a:ext>
          </a:extLst>
        </xdr:cNvPr>
        <xdr:cNvSpPr/>
      </xdr:nvSpPr>
      <xdr:spPr>
        <a:xfrm>
          <a:off x="12305394" y="8001003"/>
          <a:ext cx="6558643" cy="1213303"/>
        </a:xfrm>
        <a:prstGeom prst="borderCallout2">
          <a:avLst>
            <a:gd name="adj1" fmla="val 40889"/>
            <a:gd name="adj2" fmla="val -198"/>
            <a:gd name="adj3" fmla="val 32792"/>
            <a:gd name="adj4" fmla="val -9197"/>
            <a:gd name="adj5" fmla="val 16005"/>
            <a:gd name="adj6" fmla="val -26989"/>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1" u="none">
              <a:solidFill>
                <a:srgbClr val="FF0000"/>
              </a:solidFill>
              <a:latin typeface="Meiryo UI" panose="020B0604030504040204" pitchFamily="50" charset="-128"/>
              <a:ea typeface="Meiryo UI" panose="020B0604030504040204" pitchFamily="50" charset="-128"/>
              <a:cs typeface="+mn-cs"/>
            </a:rPr>
            <a:t>手順④：各月の研修内容（研修指導者が法人等雇用就農者の仕事の中で農業技術を教えた内容）をおおよそ</a:t>
          </a:r>
          <a:r>
            <a:rPr kumimoji="1" lang="en-US" altLang="ja-JP" sz="1600" b="1" u="none">
              <a:solidFill>
                <a:srgbClr val="FF0000"/>
              </a:solidFill>
              <a:latin typeface="Meiryo UI" panose="020B0604030504040204" pitchFamily="50" charset="-128"/>
              <a:ea typeface="Meiryo UI" panose="020B0604030504040204" pitchFamily="50" charset="-128"/>
              <a:cs typeface="+mn-cs"/>
            </a:rPr>
            <a:t>30</a:t>
          </a:r>
          <a:r>
            <a:rPr kumimoji="1" lang="ja-JP" altLang="en-US" sz="1600" b="1" u="none">
              <a:solidFill>
                <a:srgbClr val="FF0000"/>
              </a:solidFill>
              <a:latin typeface="Meiryo UI" panose="020B0604030504040204" pitchFamily="50" charset="-128"/>
              <a:ea typeface="Meiryo UI" panose="020B0604030504040204" pitchFamily="50" charset="-128"/>
              <a:cs typeface="+mn-cs"/>
            </a:rPr>
            <a:t>文字以内で詳しく記入してください。</a:t>
          </a:r>
          <a:endParaRPr kumimoji="1" lang="en-US" altLang="ja-JP" sz="1600" b="1" u="none">
            <a:solidFill>
              <a:srgbClr val="FF0000"/>
            </a:solidFill>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n-cs"/>
            </a:rPr>
            <a:t>作物の栽培管理技術または家畜の飼養技術に係る研修が必須となります。</a:t>
          </a:r>
          <a:endParaRPr kumimoji="0" lang="ja-JP" altLang="ja-JP" sz="28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ja-JP" altLang="en-US" sz="1600" b="1" u="none">
            <a:solidFill>
              <a:srgbClr val="FF0000"/>
            </a:solidFill>
            <a:latin typeface="Meiryo UI" panose="020B0604030504040204" pitchFamily="50" charset="-128"/>
            <a:ea typeface="Meiryo UI" panose="020B0604030504040204" pitchFamily="50" charset="-128"/>
            <a:cs typeface="+mn-cs"/>
          </a:endParaRPr>
        </a:p>
      </xdr:txBody>
    </xdr:sp>
    <xdr:clientData fPrintsWithSheet="0"/>
  </xdr:twoCellAnchor>
  <xdr:twoCellAnchor editAs="oneCell">
    <xdr:from>
      <xdr:col>34</xdr:col>
      <xdr:colOff>168730</xdr:colOff>
      <xdr:row>33</xdr:row>
      <xdr:rowOff>496666</xdr:rowOff>
    </xdr:from>
    <xdr:to>
      <xdr:col>53</xdr:col>
      <xdr:colOff>19050</xdr:colOff>
      <xdr:row>35</xdr:row>
      <xdr:rowOff>696238</xdr:rowOff>
    </xdr:to>
    <xdr:sp macro="" textlink="">
      <xdr:nvSpPr>
        <xdr:cNvPr id="10" name="線吹き出し 2 (枠付き) 5">
          <a:extLst>
            <a:ext uri="{FF2B5EF4-FFF2-40B4-BE49-F238E27FC236}">
              <a16:creationId xmlns:a16="http://schemas.microsoft.com/office/drawing/2014/main" id="{1E10F456-142D-442A-8AF7-875F21078A3B}"/>
            </a:ext>
          </a:extLst>
        </xdr:cNvPr>
        <xdr:cNvSpPr/>
      </xdr:nvSpPr>
      <xdr:spPr>
        <a:xfrm>
          <a:off x="12138480" y="11672666"/>
          <a:ext cx="6594927" cy="1247322"/>
        </a:xfrm>
        <a:prstGeom prst="borderCallout2">
          <a:avLst>
            <a:gd name="adj1" fmla="val 35807"/>
            <a:gd name="adj2" fmla="val 50"/>
            <a:gd name="adj3" fmla="val 36295"/>
            <a:gd name="adj4" fmla="val -3978"/>
            <a:gd name="adj5" fmla="val 34393"/>
            <a:gd name="adj6" fmla="val -3711"/>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1" u="none">
              <a:solidFill>
                <a:srgbClr val="FF0000"/>
              </a:solidFill>
              <a:latin typeface="Meiryo UI" panose="020B0604030504040204" pitchFamily="50" charset="-128"/>
              <a:ea typeface="Meiryo UI" panose="020B0604030504040204" pitchFamily="50" charset="-128"/>
              <a:cs typeface="+mn-cs"/>
            </a:rPr>
            <a:t>手順⑤：法人等雇用就農者、研修指導者の所感（上記の「研修内容」を通じて習得出来たことや課題、気づき等）をおおよそ</a:t>
          </a:r>
          <a:r>
            <a:rPr kumimoji="1" lang="en-US" altLang="ja-JP" sz="1600" b="1" u="none">
              <a:solidFill>
                <a:srgbClr val="FF0000"/>
              </a:solidFill>
              <a:latin typeface="Meiryo UI" panose="020B0604030504040204" pitchFamily="50" charset="-128"/>
              <a:ea typeface="Meiryo UI" panose="020B0604030504040204" pitchFamily="50" charset="-128"/>
              <a:cs typeface="+mn-cs"/>
            </a:rPr>
            <a:t>140</a:t>
          </a:r>
          <a:r>
            <a:rPr kumimoji="1" lang="ja-JP" altLang="en-US" sz="1600" b="1" u="none">
              <a:solidFill>
                <a:srgbClr val="FF0000"/>
              </a:solidFill>
              <a:latin typeface="Meiryo UI" panose="020B0604030504040204" pitchFamily="50" charset="-128"/>
              <a:ea typeface="Meiryo UI" panose="020B0604030504040204" pitchFamily="50" charset="-128"/>
              <a:cs typeface="+mn-cs"/>
            </a:rPr>
            <a:t>文字以内でそれぞれ詳しく記入してください。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a:solidFill>
            <a:schemeClr val="tx1"/>
          </a:solidFill>
        </a:ln>
      </a:spPr>
      <a:bodyPr vertOverflow="clip" rtlCol="0" anchor="t"/>
      <a:lstStyle>
        <a:defPPr>
          <a:defRPr kumimoji="1" sz="1100">
            <a:solidFill>
              <a:sysClr val="windowText" lastClr="000000"/>
            </a:solidFill>
            <a:latin typeface="+mn-lt"/>
            <a:ea typeface="+mn-ea"/>
            <a:cs typeface="+mn-cs"/>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8B0FF-3929-4AA5-9F3D-B888A15B2248}">
  <sheetPr>
    <tabColor rgb="FFE1E1FF"/>
    <pageSetUpPr fitToPage="1"/>
  </sheetPr>
  <dimension ref="A1:AU57"/>
  <sheetViews>
    <sheetView showGridLines="0" tabSelected="1" view="pageBreakPreview" zoomScale="80" zoomScaleNormal="70" zoomScaleSheetLayoutView="80" workbookViewId="0">
      <selection activeCell="J5" sqref="J5"/>
    </sheetView>
  </sheetViews>
  <sheetFormatPr baseColWidth="10" defaultColWidth="17.1640625" defaultRowHeight="14"/>
  <cols>
    <col min="1" max="1" width="3.6640625" customWidth="1"/>
    <col min="2" max="2" width="4.5" style="79" customWidth="1"/>
    <col min="3" max="3" width="7.33203125" customWidth="1"/>
    <col min="4" max="4" width="7.1640625" customWidth="1"/>
    <col min="5" max="5" width="15.5" customWidth="1"/>
    <col min="6" max="6" width="4.1640625" customWidth="1"/>
    <col min="7" max="7" width="6.1640625" customWidth="1"/>
    <col min="8" max="8" width="11.6640625" customWidth="1"/>
    <col min="9" max="9" width="7.83203125" customWidth="1"/>
    <col min="10" max="10" width="7.33203125" customWidth="1"/>
    <col min="11" max="12" width="3.6640625" customWidth="1"/>
    <col min="13" max="13" width="5.1640625" customWidth="1"/>
    <col min="14" max="14" width="3.6640625" customWidth="1"/>
    <col min="15" max="15" width="4.1640625" customWidth="1"/>
    <col min="16" max="16" width="3.6640625" customWidth="1"/>
    <col min="17" max="17" width="15.83203125" hidden="1" customWidth="1"/>
    <col min="18" max="22" width="10.6640625" customWidth="1"/>
    <col min="23" max="23" width="12.1640625" customWidth="1"/>
    <col min="24" max="24" width="20.83203125" customWidth="1"/>
    <col min="25" max="25" width="7.5" bestFit="1" customWidth="1"/>
    <col min="28" max="28" width="9.5" hidden="1" customWidth="1"/>
    <col min="29" max="31" width="17.1640625" hidden="1" customWidth="1"/>
    <col min="32" max="33" width="7.33203125" hidden="1" customWidth="1"/>
    <col min="34" max="34" width="11.6640625" hidden="1" customWidth="1"/>
    <col min="35" max="35" width="12.1640625" hidden="1" customWidth="1"/>
    <col min="36" max="36" width="7.33203125" hidden="1" customWidth="1"/>
    <col min="37" max="41" width="17.1640625" customWidth="1"/>
  </cols>
  <sheetData>
    <row r="1" spans="1:47" ht="14.25" customHeight="1" thickTop="1" thickBot="1">
      <c r="B1" s="343"/>
      <c r="C1" s="343"/>
      <c r="D1" s="343"/>
      <c r="E1" s="23"/>
      <c r="S1" s="24"/>
      <c r="AC1" s="169" t="s">
        <v>59</v>
      </c>
      <c r="AD1" s="170"/>
      <c r="AE1" s="170"/>
      <c r="AF1" s="170"/>
      <c r="AG1" s="170"/>
      <c r="AH1" s="170"/>
      <c r="AI1" s="171"/>
      <c r="AJ1" s="172"/>
      <c r="AU1" s="24"/>
    </row>
    <row r="2" spans="1:47" ht="47.25" customHeight="1" thickTop="1" thickBot="1">
      <c r="B2" s="99"/>
      <c r="C2" s="99"/>
      <c r="D2" s="99"/>
      <c r="E2" s="25"/>
      <c r="S2" s="24"/>
      <c r="AG2" s="344" t="s">
        <v>120</v>
      </c>
      <c r="AH2" s="345"/>
      <c r="AI2" s="346"/>
      <c r="AJ2" s="173" t="s">
        <v>119</v>
      </c>
      <c r="AU2" s="24"/>
    </row>
    <row r="3" spans="1:47" ht="8.25" customHeight="1" thickTop="1">
      <c r="B3" s="99"/>
      <c r="C3" s="99"/>
      <c r="D3" s="99"/>
      <c r="E3" s="25"/>
      <c r="S3" s="24"/>
      <c r="AG3" s="260"/>
      <c r="AH3" s="261"/>
      <c r="AI3" s="261"/>
      <c r="AJ3" s="271"/>
      <c r="AU3" s="24"/>
    </row>
    <row r="4" spans="1:47" ht="31.5" customHeight="1">
      <c r="A4" s="26" t="s">
        <v>0</v>
      </c>
      <c r="B4" s="4"/>
      <c r="C4" s="26"/>
      <c r="D4" s="4"/>
      <c r="E4" s="4"/>
      <c r="F4" s="4"/>
      <c r="G4" s="4"/>
      <c r="H4" s="4"/>
      <c r="J4" s="4"/>
      <c r="K4" s="4"/>
      <c r="L4" s="27" t="str">
        <f>AG2</f>
        <v>〈令和７年度第３回〉</v>
      </c>
      <c r="M4" s="257"/>
      <c r="N4" t="s">
        <v>1</v>
      </c>
      <c r="Q4" s="28"/>
      <c r="R4" s="29"/>
      <c r="AF4" s="30"/>
      <c r="AH4" s="31"/>
      <c r="AI4" s="32"/>
    </row>
    <row r="5" spans="1:47" ht="29.25" customHeight="1">
      <c r="A5" s="4"/>
      <c r="B5" s="33"/>
      <c r="D5" s="34"/>
      <c r="E5" s="34"/>
      <c r="F5" s="34"/>
      <c r="G5" s="34"/>
      <c r="H5" s="4"/>
      <c r="I5" s="35" t="s">
        <v>2</v>
      </c>
      <c r="J5" s="258"/>
      <c r="K5" s="36" t="s">
        <v>3</v>
      </c>
      <c r="L5" s="37"/>
      <c r="M5" s="37"/>
      <c r="N5" s="37"/>
      <c r="O5" s="4"/>
      <c r="P5" s="34"/>
      <c r="AF5" s="30"/>
      <c r="AG5" s="38"/>
      <c r="AH5" s="39" t="s">
        <v>4</v>
      </c>
      <c r="AI5" s="40" t="str">
        <f>DBCS(CONCATENATE("〈令和",LEFT(AJ2,LEN(AJ2)-2),"年度第",RIGHT(AJ2,1),"回〉"))</f>
        <v>〈令和７年度第３回〉</v>
      </c>
      <c r="AJ5" s="41"/>
    </row>
    <row r="6" spans="1:47" ht="21.75" customHeight="1">
      <c r="A6" s="4"/>
      <c r="B6" s="42"/>
      <c r="C6" s="43"/>
      <c r="D6" s="4"/>
      <c r="E6" s="4"/>
      <c r="F6" s="4"/>
      <c r="G6" s="4"/>
      <c r="H6" s="4"/>
      <c r="I6" s="4"/>
      <c r="J6" s="4"/>
      <c r="K6" s="4"/>
      <c r="L6" s="4"/>
      <c r="M6" s="4"/>
      <c r="N6" s="4"/>
      <c r="O6" s="4"/>
      <c r="P6" s="4"/>
      <c r="AF6" s="30"/>
      <c r="AG6" s="44"/>
      <c r="AH6" s="45" t="s">
        <v>5</v>
      </c>
      <c r="AI6" s="46" t="str">
        <f>CONCATENATE(LEFT(AI5,LEN(AI5)-1)," 新法人設立支援タイプ〉")</f>
        <v>〈令和７年度第３回 新法人設立支援タイプ〉</v>
      </c>
      <c r="AJ6" s="47"/>
    </row>
    <row r="7" spans="1:47" ht="24.75" customHeight="1">
      <c r="A7" s="4"/>
      <c r="B7" s="33"/>
      <c r="C7" s="4"/>
      <c r="D7" s="4"/>
      <c r="E7" s="4"/>
      <c r="F7" s="4"/>
      <c r="G7" s="4"/>
      <c r="H7" s="4"/>
      <c r="I7" s="4"/>
      <c r="J7" s="347"/>
      <c r="K7" s="347"/>
      <c r="L7" s="242" t="s">
        <v>6</v>
      </c>
      <c r="M7" s="263"/>
      <c r="N7" s="242" t="s">
        <v>7</v>
      </c>
      <c r="O7" s="263"/>
      <c r="P7" s="242" t="s">
        <v>8</v>
      </c>
      <c r="Q7" s="268" t="str">
        <f>J7&amp;"年"&amp;M7&amp;"月"&amp;O7&amp;"日"</f>
        <v>年月日</v>
      </c>
      <c r="AG7" s="348"/>
      <c r="AH7" s="348"/>
      <c r="AI7" s="348"/>
      <c r="AJ7" s="348"/>
      <c r="AK7" s="348"/>
      <c r="AL7" s="49"/>
    </row>
    <row r="8" spans="1:47" ht="21" customHeight="1" thickBot="1">
      <c r="A8" s="4"/>
      <c r="B8" s="26" t="s">
        <v>9</v>
      </c>
      <c r="C8" s="51"/>
      <c r="D8" s="4"/>
      <c r="E8" s="4"/>
      <c r="F8" s="4"/>
      <c r="G8" s="4"/>
      <c r="H8" s="4"/>
      <c r="K8" s="167"/>
      <c r="L8" s="167"/>
      <c r="M8" s="167"/>
      <c r="N8" s="4"/>
      <c r="P8" s="168" t="str">
        <f>IFERROR(IF(J5="","",IF(Q12="NG","提出期限は"&amp;TEXT(Q8,"YYYY")&amp;"年"&amp;TEXT(Q8,"MM")&amp;"月"&amp;TEXT(Q8,"DD")&amp;"日です　　　","")),"提出期限は"&amp;TEXT(Q8,"YYYY")&amp;"年"&amp;TEXT(Q8,"MM")&amp;"月"&amp;TEXT(Q8,"DD")&amp;"日です　　　")</f>
        <v/>
      </c>
      <c r="Q8" s="264" t="str">
        <f>IF(J5="","",INDEX($X$10:$X$18,MATCH($J$5,$Y$10:$Y$18,0)))</f>
        <v/>
      </c>
      <c r="AG8" s="348"/>
      <c r="AH8" s="348"/>
      <c r="AI8" s="348"/>
      <c r="AJ8" s="348"/>
      <c r="AK8" s="348"/>
      <c r="AL8" s="50"/>
    </row>
    <row r="9" spans="1:47" ht="21" customHeight="1" thickBot="1">
      <c r="A9" s="4"/>
      <c r="B9" s="26"/>
      <c r="C9" s="51"/>
      <c r="D9" s="4"/>
      <c r="E9" s="4"/>
      <c r="F9" s="4"/>
      <c r="G9" s="4"/>
      <c r="H9" s="4"/>
      <c r="I9" s="4"/>
      <c r="J9" s="4"/>
      <c r="K9" s="4"/>
      <c r="L9" s="4"/>
      <c r="M9" s="4"/>
      <c r="N9" s="4"/>
      <c r="O9" s="4"/>
      <c r="P9" s="4"/>
      <c r="X9" s="52" t="s">
        <v>10</v>
      </c>
      <c r="Y9" s="53" t="s">
        <v>11</v>
      </c>
      <c r="Z9" s="53" t="s">
        <v>12</v>
      </c>
      <c r="AA9" s="88" t="s">
        <v>13</v>
      </c>
      <c r="AB9" s="275"/>
      <c r="AG9" s="348"/>
      <c r="AH9" s="348"/>
      <c r="AI9" s="348"/>
      <c r="AJ9" s="348"/>
      <c r="AK9" s="348"/>
      <c r="AL9" s="50"/>
    </row>
    <row r="10" spans="1:47" ht="18">
      <c r="A10" s="4"/>
      <c r="B10" s="26"/>
      <c r="C10" s="51"/>
      <c r="D10" s="4"/>
      <c r="E10" s="4"/>
      <c r="F10" s="4"/>
      <c r="G10" s="4"/>
      <c r="H10" s="4"/>
      <c r="I10" s="4"/>
      <c r="J10" s="4"/>
      <c r="K10" s="4"/>
      <c r="L10" s="4"/>
      <c r="M10" s="4"/>
      <c r="N10" s="4"/>
      <c r="O10" s="4"/>
      <c r="P10" s="4"/>
      <c r="Q10" s="267" t="e">
        <f>DATEVALUE(Q7)</f>
        <v>#VALUE!</v>
      </c>
      <c r="X10" s="94">
        <f>EOMONTH(AA10,1)</f>
        <v>46265</v>
      </c>
      <c r="Y10" s="58">
        <f>AF13</f>
        <v>1</v>
      </c>
      <c r="Z10" s="96">
        <v>46054</v>
      </c>
      <c r="AA10" s="86">
        <f t="shared" ref="AA10:AA17" si="0">EOMONTH(Z10,AG13-1)</f>
        <v>46234</v>
      </c>
      <c r="AB10" s="270"/>
      <c r="AG10" s="348"/>
      <c r="AH10" s="348"/>
      <c r="AI10" s="348"/>
      <c r="AJ10" s="348"/>
      <c r="AK10" s="348"/>
      <c r="AL10" s="48"/>
    </row>
    <row r="11" spans="1:47" ht="30" customHeight="1">
      <c r="A11" s="4"/>
      <c r="B11" s="33"/>
      <c r="C11" s="4"/>
      <c r="D11" s="4"/>
      <c r="E11" s="1"/>
      <c r="F11" s="56" t="s">
        <v>14</v>
      </c>
      <c r="G11" s="349"/>
      <c r="H11" s="349"/>
      <c r="I11" s="349"/>
      <c r="J11" s="349"/>
      <c r="K11" s="349"/>
      <c r="L11" s="349"/>
      <c r="M11" s="349"/>
      <c r="N11" s="349"/>
      <c r="O11" s="349"/>
      <c r="P11" s="57"/>
      <c r="Q11" s="265" t="str">
        <f>Q8</f>
        <v/>
      </c>
      <c r="W11" s="54"/>
      <c r="X11" s="95">
        <f t="shared" ref="X11:X17" si="1">EOMONTH(AA11,1)</f>
        <v>46446</v>
      </c>
      <c r="Y11" s="61">
        <f>AF13+1</f>
        <v>2</v>
      </c>
      <c r="Z11" s="62">
        <f t="shared" ref="Z11:Z16" si="2">AA10+1</f>
        <v>46235</v>
      </c>
      <c r="AA11" s="87">
        <f t="shared" si="0"/>
        <v>46418</v>
      </c>
      <c r="AB11" s="270"/>
      <c r="AC11" s="54"/>
      <c r="AD11" s="54"/>
      <c r="AE11" s="54"/>
      <c r="AF11" s="233" t="s">
        <v>111</v>
      </c>
      <c r="AG11" s="233"/>
      <c r="AI11" s="55">
        <f>MONTH(Z10)</f>
        <v>2</v>
      </c>
      <c r="AK11" s="48"/>
    </row>
    <row r="12" spans="1:47" ht="29.25" customHeight="1">
      <c r="A12" s="4"/>
      <c r="B12" s="26"/>
      <c r="C12" s="51"/>
      <c r="D12" s="4"/>
      <c r="E12" s="4"/>
      <c r="F12" s="4"/>
      <c r="G12" s="4"/>
      <c r="H12" s="4"/>
      <c r="I12" s="4"/>
      <c r="J12" s="4"/>
      <c r="K12" s="4"/>
      <c r="L12" s="4"/>
      <c r="M12" s="4"/>
      <c r="N12" s="4"/>
      <c r="O12" s="4"/>
      <c r="P12" s="60"/>
      <c r="Q12" s="269" t="e">
        <f>IF(Q10&gt;Q11,"NG","OK")</f>
        <v>#VALUE!</v>
      </c>
      <c r="W12" s="72"/>
      <c r="X12" s="95">
        <f t="shared" si="1"/>
        <v>46630</v>
      </c>
      <c r="Y12" s="61">
        <f>AF14+1</f>
        <v>3</v>
      </c>
      <c r="Z12" s="62">
        <f t="shared" si="2"/>
        <v>46419</v>
      </c>
      <c r="AA12" s="87">
        <f t="shared" si="0"/>
        <v>46599</v>
      </c>
      <c r="AB12" s="270"/>
      <c r="AC12" s="72"/>
      <c r="AD12" s="72"/>
      <c r="AF12" s="166" t="s">
        <v>69</v>
      </c>
      <c r="AG12" s="165" t="s">
        <v>15</v>
      </c>
      <c r="AH12" s="48"/>
      <c r="AJ12" s="48"/>
    </row>
    <row r="13" spans="1:47" ht="30" customHeight="1">
      <c r="A13" s="4"/>
      <c r="B13" s="342" t="s">
        <v>70</v>
      </c>
      <c r="C13" s="342"/>
      <c r="D13" s="342"/>
      <c r="E13" s="342"/>
      <c r="F13" s="342"/>
      <c r="G13" s="342"/>
      <c r="H13" s="342"/>
      <c r="I13" s="342"/>
      <c r="J13" s="342"/>
      <c r="K13" s="342"/>
      <c r="L13" s="342"/>
      <c r="M13" s="342"/>
      <c r="N13" s="342"/>
      <c r="O13" s="342"/>
      <c r="P13" s="64"/>
      <c r="W13" s="72"/>
      <c r="X13" s="95">
        <f t="shared" si="1"/>
        <v>46812</v>
      </c>
      <c r="Y13" s="61">
        <f>AF15+1</f>
        <v>4</v>
      </c>
      <c r="Z13" s="62">
        <f t="shared" si="2"/>
        <v>46600</v>
      </c>
      <c r="AA13" s="87">
        <f t="shared" si="0"/>
        <v>46783</v>
      </c>
      <c r="AB13" s="270"/>
      <c r="AC13" s="72"/>
      <c r="AD13" s="72"/>
      <c r="AF13" s="63">
        <v>1</v>
      </c>
      <c r="AG13" s="231">
        <v>6</v>
      </c>
      <c r="AH13" s="59"/>
      <c r="AJ13" s="48"/>
    </row>
    <row r="14" spans="1:47" ht="29.25" customHeight="1" thickBot="1">
      <c r="A14" s="4"/>
      <c r="B14" s="67"/>
      <c r="C14" s="68"/>
      <c r="D14" s="67"/>
      <c r="E14" s="67"/>
      <c r="F14" s="67"/>
      <c r="G14" s="67"/>
      <c r="H14" s="67"/>
      <c r="I14" s="67"/>
      <c r="J14" s="67"/>
      <c r="K14" s="67"/>
      <c r="L14" s="67"/>
      <c r="M14" s="67"/>
      <c r="N14" s="67"/>
      <c r="O14" s="67"/>
      <c r="P14" s="65"/>
      <c r="Q14" s="266"/>
      <c r="W14" s="72"/>
      <c r="X14" s="95">
        <f t="shared" si="1"/>
        <v>46996</v>
      </c>
      <c r="Y14" s="61">
        <f>AF16+1</f>
        <v>5</v>
      </c>
      <c r="Z14" s="62">
        <f t="shared" si="2"/>
        <v>46784</v>
      </c>
      <c r="AA14" s="87">
        <f t="shared" si="0"/>
        <v>46965</v>
      </c>
      <c r="AB14" s="270"/>
      <c r="AC14" s="72"/>
      <c r="AD14" s="72"/>
      <c r="AF14" s="63">
        <v>2</v>
      </c>
      <c r="AG14" s="231">
        <v>6</v>
      </c>
      <c r="AH14" s="59"/>
      <c r="AJ14" s="48"/>
    </row>
    <row r="15" spans="1:47" ht="30" customHeight="1">
      <c r="A15" s="66"/>
      <c r="B15" s="323" t="s">
        <v>16</v>
      </c>
      <c r="C15" s="324"/>
      <c r="D15" s="324"/>
      <c r="E15" s="325"/>
      <c r="F15" s="326"/>
      <c r="G15" s="327"/>
      <c r="H15" s="327"/>
      <c r="I15" s="327"/>
      <c r="J15" s="327"/>
      <c r="K15" s="327"/>
      <c r="L15" s="327"/>
      <c r="M15" s="327"/>
      <c r="N15" s="327"/>
      <c r="O15" s="328"/>
      <c r="P15" s="4"/>
      <c r="W15" s="72"/>
      <c r="X15" s="95">
        <f t="shared" si="1"/>
        <v>47177</v>
      </c>
      <c r="Y15" s="61">
        <f>Y14+1</f>
        <v>6</v>
      </c>
      <c r="Z15" s="62">
        <f t="shared" si="2"/>
        <v>46966</v>
      </c>
      <c r="AA15" s="87">
        <f t="shared" si="0"/>
        <v>47149</v>
      </c>
      <c r="AB15" s="270"/>
      <c r="AC15" s="72"/>
      <c r="AD15" s="72"/>
      <c r="AF15" s="63">
        <v>3</v>
      </c>
      <c r="AG15" s="231">
        <v>6</v>
      </c>
      <c r="AH15" s="59"/>
      <c r="AJ15" s="48"/>
    </row>
    <row r="16" spans="1:47" ht="30" customHeight="1">
      <c r="A16" s="4"/>
      <c r="B16" s="329" t="s">
        <v>17</v>
      </c>
      <c r="C16" s="330"/>
      <c r="D16" s="330"/>
      <c r="E16" s="297"/>
      <c r="F16" s="331">
        <f>Z10</f>
        <v>46054</v>
      </c>
      <c r="G16" s="332"/>
      <c r="H16" s="332"/>
      <c r="I16" s="111" t="s">
        <v>18</v>
      </c>
      <c r="J16" s="276">
        <v>2030</v>
      </c>
      <c r="K16" s="277" t="s">
        <v>6</v>
      </c>
      <c r="L16" s="276">
        <v>1</v>
      </c>
      <c r="M16" s="277" t="s">
        <v>19</v>
      </c>
      <c r="N16" s="276">
        <v>31</v>
      </c>
      <c r="O16" s="128" t="s">
        <v>8</v>
      </c>
      <c r="P16" s="4"/>
      <c r="W16" s="84"/>
      <c r="X16" s="95">
        <f t="shared" si="1"/>
        <v>47361</v>
      </c>
      <c r="Y16" s="83">
        <f>Y15+1</f>
        <v>7</v>
      </c>
      <c r="Z16" s="62">
        <f t="shared" si="2"/>
        <v>47150</v>
      </c>
      <c r="AA16" s="87">
        <f t="shared" si="0"/>
        <v>47330</v>
      </c>
      <c r="AB16" s="270"/>
      <c r="AD16" s="84"/>
      <c r="AF16" s="63">
        <v>4</v>
      </c>
      <c r="AG16" s="231">
        <v>6</v>
      </c>
      <c r="AH16" s="59"/>
      <c r="AJ16" s="48"/>
    </row>
    <row r="17" spans="1:40" ht="30" customHeight="1" thickBot="1">
      <c r="A17" s="4"/>
      <c r="B17" s="333" t="s">
        <v>20</v>
      </c>
      <c r="C17" s="334"/>
      <c r="D17" s="334"/>
      <c r="E17" s="334"/>
      <c r="F17" s="337" t="str">
        <f>IF(J5="","",INDEX($Z$10:$Z$18,MATCH($J$5,$Y$10:$Y$18,0)))</f>
        <v/>
      </c>
      <c r="G17" s="338"/>
      <c r="H17" s="339"/>
      <c r="I17" s="112" t="s">
        <v>18</v>
      </c>
      <c r="J17" s="340" t="str">
        <f>IF(J5="","",INDEX($AA$10:$AA$18,MATCH($J$5,$Y$10:$Y$18,0)))</f>
        <v/>
      </c>
      <c r="K17" s="340"/>
      <c r="L17" s="340"/>
      <c r="M17" s="340"/>
      <c r="N17" s="340"/>
      <c r="O17" s="341"/>
      <c r="P17" s="67"/>
      <c r="W17" s="85"/>
      <c r="X17" s="174">
        <f t="shared" si="1"/>
        <v>47542</v>
      </c>
      <c r="Y17" s="175">
        <f>Y16+1</f>
        <v>8</v>
      </c>
      <c r="Z17" s="176">
        <f>AA16+1</f>
        <v>47331</v>
      </c>
      <c r="AA17" s="177">
        <f t="shared" si="0"/>
        <v>47514</v>
      </c>
      <c r="AB17" s="270"/>
      <c r="AD17" s="85"/>
      <c r="AF17" s="63">
        <v>5</v>
      </c>
      <c r="AG17" s="231">
        <v>6</v>
      </c>
      <c r="AH17" s="59"/>
    </row>
    <row r="18" spans="1:40" ht="27.75" customHeight="1">
      <c r="A18" s="42"/>
      <c r="B18" s="335"/>
      <c r="C18" s="336"/>
      <c r="D18" s="336"/>
      <c r="E18" s="322"/>
      <c r="F18" s="113"/>
      <c r="G18" s="114"/>
      <c r="H18" s="114" t="s">
        <v>21</v>
      </c>
      <c r="I18" s="259"/>
      <c r="J18" s="115" t="s">
        <v>22</v>
      </c>
      <c r="K18" s="116"/>
      <c r="L18" s="116"/>
      <c r="M18" s="116"/>
      <c r="N18" s="116"/>
      <c r="O18" s="117"/>
      <c r="P18" s="4"/>
      <c r="X18" s="272"/>
      <c r="Y18" s="273"/>
      <c r="Z18" s="274"/>
      <c r="AA18" s="274"/>
      <c r="AB18" s="270"/>
      <c r="AF18" s="63">
        <v>6</v>
      </c>
      <c r="AG18" s="231">
        <v>6</v>
      </c>
      <c r="AH18" s="59"/>
    </row>
    <row r="19" spans="1:40" ht="30" customHeight="1" thickBot="1">
      <c r="A19" s="1"/>
      <c r="B19" s="313" t="s">
        <v>71</v>
      </c>
      <c r="C19" s="314"/>
      <c r="D19" s="314"/>
      <c r="E19" s="315"/>
      <c r="F19" s="316">
        <f>J19*I18</f>
        <v>0</v>
      </c>
      <c r="G19" s="317"/>
      <c r="H19" s="317"/>
      <c r="I19" s="118" t="s">
        <v>23</v>
      </c>
      <c r="J19" s="119" t="str">
        <f>IF(様式第10号!$M$4="✔"," 62,500"," 50,000")</f>
        <v xml:space="preserve"> 50,000</v>
      </c>
      <c r="K19" s="120"/>
      <c r="L19" s="121"/>
      <c r="M19" s="122" t="s">
        <v>24</v>
      </c>
      <c r="N19" s="120"/>
      <c r="O19" s="123"/>
      <c r="P19" s="4"/>
      <c r="AF19" s="63">
        <v>7</v>
      </c>
      <c r="AG19" s="231">
        <v>6</v>
      </c>
      <c r="AH19" s="59"/>
    </row>
    <row r="20" spans="1:40" ht="26.25" customHeight="1">
      <c r="A20" s="4"/>
      <c r="B20" s="4"/>
      <c r="C20" s="70"/>
      <c r="D20" s="4"/>
      <c r="E20" s="4"/>
      <c r="F20" s="4"/>
      <c r="G20" s="4"/>
      <c r="H20" s="4"/>
      <c r="I20" s="4"/>
      <c r="J20" s="4"/>
      <c r="K20" s="4"/>
      <c r="L20" s="4"/>
      <c r="M20" s="4"/>
      <c r="N20" s="4"/>
      <c r="O20" s="4"/>
      <c r="P20" s="4"/>
      <c r="AF20" s="63">
        <v>8</v>
      </c>
      <c r="AG20" s="231">
        <v>6</v>
      </c>
      <c r="AH20" s="140"/>
    </row>
    <row r="21" spans="1:40" ht="21" customHeight="1">
      <c r="A21" s="4"/>
      <c r="B21" s="57"/>
      <c r="C21" s="73"/>
      <c r="D21" s="73"/>
      <c r="E21" s="74"/>
      <c r="F21" s="74"/>
      <c r="G21" s="65"/>
      <c r="H21" s="65"/>
      <c r="I21" s="65"/>
      <c r="J21" s="65"/>
      <c r="K21" s="65"/>
      <c r="L21" s="65"/>
      <c r="M21" s="65"/>
      <c r="N21" s="65"/>
      <c r="O21" s="65"/>
      <c r="P21" s="4"/>
      <c r="AF21" s="63">
        <v>9</v>
      </c>
      <c r="AG21" s="231"/>
      <c r="AI21" s="69" t="s">
        <v>60</v>
      </c>
    </row>
    <row r="22" spans="1:40" s="2" customFormat="1" ht="24" customHeight="1">
      <c r="A22" s="4"/>
      <c r="B22" s="89" t="s">
        <v>25</v>
      </c>
      <c r="C22" s="89"/>
      <c r="D22" s="4"/>
      <c r="E22" s="57" t="s">
        <v>112</v>
      </c>
      <c r="F22" s="67"/>
      <c r="G22" s="67"/>
      <c r="H22" s="67"/>
      <c r="I22" s="67"/>
      <c r="J22" s="67"/>
      <c r="K22" s="67"/>
      <c r="L22" s="67"/>
      <c r="M22" s="67"/>
      <c r="N22" s="67"/>
      <c r="O22" s="67"/>
      <c r="P22" s="4"/>
      <c r="Q22"/>
      <c r="R22"/>
      <c r="S22"/>
      <c r="T22"/>
      <c r="U22"/>
      <c r="V22"/>
      <c r="W22"/>
      <c r="X22"/>
      <c r="Y22"/>
      <c r="Z22"/>
      <c r="AA22"/>
      <c r="AB22"/>
      <c r="AC22"/>
      <c r="AD22"/>
      <c r="AE22"/>
      <c r="AF22"/>
      <c r="AG22"/>
      <c r="AH22"/>
      <c r="AI22" s="69" t="s">
        <v>58</v>
      </c>
      <c r="AJ22"/>
      <c r="AK22"/>
      <c r="AL22"/>
      <c r="AM22"/>
      <c r="AN22"/>
    </row>
    <row r="23" spans="1:40" ht="20" customHeight="1">
      <c r="A23" s="4"/>
      <c r="B23" s="311" t="s">
        <v>26</v>
      </c>
      <c r="C23" s="311"/>
      <c r="D23" s="318"/>
      <c r="E23" s="290" t="str">
        <f>PHONETIC(E24)</f>
        <v/>
      </c>
      <c r="F23" s="291"/>
      <c r="G23" s="292"/>
      <c r="H23" s="318" t="s">
        <v>26</v>
      </c>
      <c r="I23" s="321"/>
      <c r="J23" s="290" t="str">
        <f>PHONETIC(J24)</f>
        <v/>
      </c>
      <c r="K23" s="291"/>
      <c r="L23" s="291"/>
      <c r="M23" s="291"/>
      <c r="N23" s="291"/>
      <c r="O23" s="292"/>
      <c r="P23" s="4"/>
      <c r="AI23" s="69" t="s">
        <v>27</v>
      </c>
    </row>
    <row r="24" spans="1:40" ht="45" customHeight="1">
      <c r="A24" s="4"/>
      <c r="B24" s="319" t="s">
        <v>28</v>
      </c>
      <c r="C24" s="319"/>
      <c r="D24" s="320"/>
      <c r="E24" s="293"/>
      <c r="F24" s="294"/>
      <c r="G24" s="295"/>
      <c r="H24" s="320" t="s">
        <v>32</v>
      </c>
      <c r="I24" s="322"/>
      <c r="J24" s="293"/>
      <c r="K24" s="294"/>
      <c r="L24" s="294"/>
      <c r="M24" s="294"/>
      <c r="N24" s="294"/>
      <c r="O24" s="295"/>
      <c r="P24" s="4"/>
      <c r="Q24" s="2"/>
      <c r="R24" s="2"/>
      <c r="AI24" s="71" t="s">
        <v>59</v>
      </c>
    </row>
    <row r="25" spans="1:40" ht="45" customHeight="1">
      <c r="A25" s="4"/>
      <c r="B25" s="308" t="s">
        <v>33</v>
      </c>
      <c r="C25" s="308"/>
      <c r="D25" s="308"/>
      <c r="E25" s="298"/>
      <c r="F25" s="299"/>
      <c r="G25" s="300"/>
      <c r="H25" s="296" t="s">
        <v>34</v>
      </c>
      <c r="I25" s="297"/>
      <c r="J25" s="301"/>
      <c r="K25" s="302"/>
      <c r="L25" s="302"/>
      <c r="M25" s="302"/>
      <c r="N25" s="302"/>
      <c r="O25" s="303"/>
      <c r="P25" s="4"/>
      <c r="AF25" s="102" t="s">
        <v>29</v>
      </c>
      <c r="AG25" s="103"/>
      <c r="AH25" s="104" t="s">
        <v>30</v>
      </c>
      <c r="AI25" s="104" t="s">
        <v>31</v>
      </c>
    </row>
    <row r="26" spans="1:40" ht="20" customHeight="1">
      <c r="A26" s="4"/>
      <c r="B26" s="311" t="s">
        <v>26</v>
      </c>
      <c r="C26" s="311"/>
      <c r="D26" s="311"/>
      <c r="E26" s="312" t="str">
        <f>PHONETIC(E27)</f>
        <v/>
      </c>
      <c r="F26" s="312"/>
      <c r="G26" s="312"/>
      <c r="H26" s="312"/>
      <c r="I26" s="312"/>
      <c r="J26" s="312"/>
      <c r="K26" s="312"/>
      <c r="L26" s="312"/>
      <c r="M26" s="312"/>
      <c r="N26" s="312"/>
      <c r="O26" s="312"/>
      <c r="P26" s="4"/>
      <c r="AF26" s="105" t="str">
        <f>IF(様式第10号!$J$5="","",様式第10号!$J$5)</f>
        <v/>
      </c>
      <c r="AG26" s="106" t="str">
        <f>IF(様式第10号!$J$5="","","1ヶ月目")</f>
        <v/>
      </c>
      <c r="AH26" s="107" t="str">
        <f>IF($J$5="","",VLOOKUP($AF$26,様式第10号!$Y$10:$AA$18,2,0))</f>
        <v/>
      </c>
      <c r="AI26" s="107" t="str">
        <f>IF(AH26="","",EOMONTH(AH26,0))</f>
        <v/>
      </c>
    </row>
    <row r="27" spans="1:40" ht="45" customHeight="1">
      <c r="A27" s="4"/>
      <c r="B27" s="304" t="s">
        <v>35</v>
      </c>
      <c r="C27" s="304"/>
      <c r="D27" s="304"/>
      <c r="E27" s="305"/>
      <c r="F27" s="305"/>
      <c r="G27" s="305"/>
      <c r="H27" s="305"/>
      <c r="I27" s="305"/>
      <c r="J27" s="305"/>
      <c r="K27" s="305"/>
      <c r="L27" s="305"/>
      <c r="M27" s="305"/>
      <c r="N27" s="305"/>
      <c r="O27" s="305"/>
      <c r="P27" s="4"/>
      <c r="S27" s="309"/>
      <c r="T27" s="310"/>
      <c r="U27" s="310"/>
      <c r="V27" s="310"/>
      <c r="W27" s="310"/>
      <c r="X27" s="98"/>
      <c r="Y27" s="98"/>
      <c r="Z27" s="98"/>
      <c r="AA27" s="98"/>
      <c r="AB27" s="98"/>
      <c r="AC27" s="98"/>
      <c r="AD27" s="98"/>
      <c r="AE27" s="98"/>
      <c r="AF27" s="108"/>
      <c r="AG27" s="106" t="str">
        <f>IF(様式第10号!$J$5="","","2ヶ月目")</f>
        <v/>
      </c>
      <c r="AH27" s="107" t="str">
        <f>IF(AI26="","",IF(AI26=VLOOKUP($AF$26,$Y$10:$AA$18,3,0),"",AI26+1))</f>
        <v/>
      </c>
      <c r="AI27" s="107" t="str">
        <f>IF(AH27="","",EOMONTH(AH27,0))</f>
        <v/>
      </c>
    </row>
    <row r="28" spans="1:40" ht="15.75" customHeight="1">
      <c r="A28" s="4"/>
      <c r="B28" s="33"/>
      <c r="C28" s="57"/>
      <c r="D28" s="80"/>
      <c r="E28" s="4"/>
      <c r="F28" s="4"/>
      <c r="G28" s="4"/>
      <c r="H28" s="4"/>
      <c r="I28" s="4"/>
      <c r="J28" s="4"/>
      <c r="K28" s="4"/>
      <c r="L28" s="4"/>
      <c r="M28" s="4"/>
      <c r="N28" s="4"/>
      <c r="O28" s="4"/>
      <c r="P28" s="4"/>
      <c r="S28" s="91"/>
      <c r="T28" s="91"/>
      <c r="U28" s="91"/>
      <c r="V28" s="91"/>
      <c r="W28" s="92"/>
      <c r="X28" s="92"/>
      <c r="Y28" s="92"/>
      <c r="Z28" s="92"/>
      <c r="AA28" s="92"/>
      <c r="AB28" s="92"/>
      <c r="AC28" s="92"/>
      <c r="AD28" s="92"/>
      <c r="AE28" s="92"/>
      <c r="AF28" s="108"/>
      <c r="AG28" s="106" t="str">
        <f>IF(様式第10号!$J$5="","","3ヶ月目")</f>
        <v/>
      </c>
      <c r="AH28" s="107" t="str">
        <f>IF(AI27="","",IF(AI27=VLOOKUP($AF$26,$Y$10:$AA$18,3,0),"",AI27+1))</f>
        <v/>
      </c>
      <c r="AI28" s="107" t="str">
        <f>IF(AH28="","",EOMONTH(AH28,0))</f>
        <v/>
      </c>
    </row>
    <row r="29" spans="1:40" ht="15.75" customHeight="1">
      <c r="A29" s="4"/>
      <c r="B29" s="4"/>
      <c r="C29" s="306"/>
      <c r="D29" s="307"/>
      <c r="E29" s="307"/>
      <c r="F29" s="307"/>
      <c r="G29" s="307"/>
      <c r="H29" s="307"/>
      <c r="I29" s="307"/>
      <c r="J29" s="307"/>
      <c r="K29" s="307"/>
      <c r="L29" s="307"/>
      <c r="M29" s="307"/>
      <c r="N29" s="307"/>
      <c r="O29" s="4"/>
      <c r="P29" s="4"/>
      <c r="S29" s="93"/>
      <c r="T29" s="76"/>
      <c r="U29" s="90"/>
      <c r="V29" s="90"/>
      <c r="W29" s="78"/>
      <c r="X29" s="78"/>
      <c r="Y29" s="78"/>
      <c r="Z29" s="78"/>
      <c r="AA29" s="78"/>
      <c r="AB29" s="78"/>
      <c r="AC29" s="78"/>
      <c r="AD29" s="78"/>
      <c r="AE29" s="78"/>
      <c r="AF29" s="108"/>
      <c r="AG29" s="106" t="str">
        <f>IF(様式第10号!$J$5="","","4ヶ月目")</f>
        <v/>
      </c>
      <c r="AH29" s="107" t="str">
        <f>IF(AI28="","",IF(AI28=VLOOKUP($AF$26,$Y$10:$AA$18,3,0),"",AI28+1))</f>
        <v/>
      </c>
      <c r="AI29" s="107" t="str">
        <f t="shared" ref="AI29:AI30" si="3">IF(AH29="","",EOMONTH(AH29,0))</f>
        <v/>
      </c>
    </row>
    <row r="30" spans="1:40" ht="15.75" customHeight="1">
      <c r="A30" s="4"/>
      <c r="B30" s="4"/>
      <c r="C30" s="82"/>
      <c r="D30" s="80"/>
      <c r="E30" s="4"/>
      <c r="F30" s="4"/>
      <c r="G30" s="4"/>
      <c r="H30" s="4"/>
      <c r="I30" s="4"/>
      <c r="J30" s="4"/>
      <c r="K30" s="4"/>
      <c r="L30" s="4"/>
      <c r="M30" s="4"/>
      <c r="N30" s="4"/>
      <c r="O30" s="4"/>
      <c r="S30" s="75"/>
      <c r="T30" s="76"/>
      <c r="U30" s="90"/>
      <c r="V30" s="90"/>
      <c r="W30" s="78"/>
      <c r="X30" s="78"/>
      <c r="Y30" s="78"/>
      <c r="Z30" s="78"/>
      <c r="AA30" s="78"/>
      <c r="AB30" s="78"/>
      <c r="AC30" s="78"/>
      <c r="AD30" s="78"/>
      <c r="AE30" s="78"/>
      <c r="AF30" s="108"/>
      <c r="AG30" s="106" t="str">
        <f>IF(様式第10号!$J$5="","","5ヶ月目")</f>
        <v/>
      </c>
      <c r="AH30" s="107" t="str">
        <f>IF(AI29="","",IF(AI29=VLOOKUP($AF$26,$Y$10:$AA$18,3,0),"",AI29+1))</f>
        <v/>
      </c>
      <c r="AI30" s="107" t="str">
        <f t="shared" si="3"/>
        <v/>
      </c>
    </row>
    <row r="31" spans="1:40" ht="15.75" customHeight="1">
      <c r="A31" s="4"/>
      <c r="B31" s="4"/>
      <c r="C31" s="82"/>
      <c r="D31" s="80"/>
      <c r="E31" s="4"/>
      <c r="F31" s="4"/>
      <c r="G31" s="4"/>
      <c r="H31" s="4"/>
      <c r="I31" s="4"/>
      <c r="J31" s="4"/>
      <c r="K31" s="4"/>
      <c r="L31" s="4"/>
      <c r="M31" s="4"/>
      <c r="N31" s="4"/>
      <c r="O31" s="4"/>
      <c r="P31" s="4"/>
      <c r="S31" s="75"/>
      <c r="T31" s="76"/>
      <c r="U31" s="90"/>
      <c r="V31" s="90"/>
      <c r="W31" s="78"/>
      <c r="X31" s="78"/>
      <c r="Y31" s="78"/>
      <c r="Z31" s="78"/>
      <c r="AA31" s="78"/>
      <c r="AB31" s="78"/>
      <c r="AC31" s="78"/>
      <c r="AD31" s="78"/>
      <c r="AE31" s="78"/>
      <c r="AF31" s="108"/>
      <c r="AG31" s="106" t="str">
        <f>IF(様式第10号!$J$5="","","6ヶ月目")</f>
        <v/>
      </c>
      <c r="AH31" s="107" t="str">
        <f>IF(AI30="","",IF(AI30=VLOOKUP($AF$26,$Y$10:$AA$18,3,0),"",AI30+1))</f>
        <v/>
      </c>
      <c r="AI31" s="107" t="str">
        <f>IF(AH31="","",EOMONTH(AH31,0))</f>
        <v/>
      </c>
    </row>
    <row r="32" spans="1:40" ht="15.75" customHeight="1">
      <c r="A32" s="4"/>
      <c r="C32" s="82"/>
      <c r="D32" s="80"/>
      <c r="E32" s="4"/>
      <c r="F32" s="4"/>
      <c r="G32" s="4"/>
      <c r="H32" s="4"/>
      <c r="J32" s="4"/>
      <c r="K32" s="4"/>
      <c r="L32" s="4"/>
      <c r="M32" s="4"/>
      <c r="N32" s="4"/>
      <c r="O32" s="4"/>
      <c r="P32" s="4"/>
      <c r="S32" s="75"/>
      <c r="T32" s="76" t="str">
        <f>IF(U32="","","5ヶ月目")</f>
        <v/>
      </c>
      <c r="U32" s="90" t="str">
        <f t="shared" ref="U32:U42" si="4">IF(V31="","",IF(V31=VLOOKUP($S$29,$T$13:$V$24,3,0),"",V31+1))</f>
        <v/>
      </c>
      <c r="V32" s="90" t="str">
        <f t="shared" ref="V32:V42" si="5">IF(U32="","",EOMONTH(U32,0))</f>
        <v/>
      </c>
      <c r="W32" s="78" t="str">
        <f>IF(U32="","","⑤")</f>
        <v/>
      </c>
      <c r="X32" s="78"/>
      <c r="Y32" s="78"/>
      <c r="Z32" s="78"/>
      <c r="AA32" s="78"/>
      <c r="AB32" s="78"/>
      <c r="AC32" s="78"/>
      <c r="AD32" s="78"/>
      <c r="AE32" s="78"/>
      <c r="AF32" s="72"/>
    </row>
    <row r="33" spans="2:33" ht="15.75" customHeight="1">
      <c r="B33" s="4"/>
      <c r="S33" s="75"/>
      <c r="T33" s="76" t="str">
        <f>IF(U33="","","6ヶ月目")</f>
        <v/>
      </c>
      <c r="U33" s="77" t="str">
        <f t="shared" si="4"/>
        <v/>
      </c>
      <c r="V33" s="77" t="str">
        <f t="shared" si="5"/>
        <v/>
      </c>
      <c r="W33" s="78" t="str">
        <f>IF(U33="","","⑥")</f>
        <v/>
      </c>
      <c r="X33" s="78"/>
      <c r="Y33" s="78"/>
      <c r="Z33" s="78"/>
      <c r="AA33" s="78"/>
      <c r="AB33" s="78"/>
      <c r="AC33" s="78"/>
      <c r="AD33" s="78"/>
      <c r="AE33" s="78"/>
      <c r="AF33" s="72"/>
    </row>
    <row r="34" spans="2:33" ht="15.75" customHeight="1">
      <c r="B34" s="4"/>
      <c r="S34" s="75"/>
      <c r="T34" s="76"/>
      <c r="U34" s="77"/>
      <c r="V34" s="77"/>
      <c r="W34" s="78"/>
      <c r="X34" s="78"/>
      <c r="Y34" s="78"/>
      <c r="Z34" s="78"/>
      <c r="AA34" s="78"/>
      <c r="AB34" s="78"/>
      <c r="AC34" s="78"/>
      <c r="AD34" s="78"/>
      <c r="AE34" s="78"/>
      <c r="AF34" s="72"/>
    </row>
    <row r="35" spans="2:33" ht="15.75" customHeight="1">
      <c r="B35" s="4"/>
      <c r="S35" s="75"/>
      <c r="T35" s="76"/>
      <c r="U35" s="77"/>
      <c r="V35" s="77"/>
      <c r="W35" s="78"/>
      <c r="X35" s="78"/>
      <c r="Y35" s="78"/>
      <c r="Z35" s="78"/>
      <c r="AA35" s="78"/>
      <c r="AB35" s="78"/>
      <c r="AC35" s="78"/>
      <c r="AD35" s="78"/>
      <c r="AE35" s="78"/>
      <c r="AF35" s="72"/>
    </row>
    <row r="36" spans="2:33" ht="15.75" customHeight="1">
      <c r="B36" s="4"/>
      <c r="S36" s="75"/>
      <c r="T36" s="76"/>
      <c r="U36" s="77"/>
      <c r="V36" s="77"/>
      <c r="W36" s="78"/>
      <c r="X36" s="78"/>
      <c r="Y36" s="78"/>
      <c r="Z36" s="78"/>
      <c r="AA36" s="78"/>
      <c r="AB36" s="78"/>
      <c r="AC36" s="78"/>
      <c r="AD36" s="78"/>
      <c r="AE36" s="78"/>
      <c r="AF36" s="72"/>
    </row>
    <row r="37" spans="2:33" ht="15.75" customHeight="1">
      <c r="S37" s="75"/>
      <c r="T37" s="76" t="str">
        <f>IF(U37="","","7ヶ月目")</f>
        <v/>
      </c>
      <c r="U37" s="77" t="str">
        <f>IF(V33="","",IF(V33=VLOOKUP($S$29,$T$13:$V$24,3,0),"",V33+1))</f>
        <v/>
      </c>
      <c r="V37" s="77" t="str">
        <f t="shared" si="5"/>
        <v/>
      </c>
      <c r="W37" s="78" t="str">
        <f>IF(U37="","","⑦")</f>
        <v/>
      </c>
      <c r="X37" s="78"/>
      <c r="Y37" s="78"/>
      <c r="Z37" s="78"/>
      <c r="AA37" s="78"/>
      <c r="AB37" s="78"/>
      <c r="AC37" s="78"/>
      <c r="AD37" s="78"/>
      <c r="AE37" s="78"/>
      <c r="AF37" s="72"/>
    </row>
    <row r="38" spans="2:33" ht="15.75" customHeight="1">
      <c r="S38" s="75"/>
      <c r="T38" s="76" t="str">
        <f>IF(U38="","","8ヶ月目")</f>
        <v/>
      </c>
      <c r="U38" s="77" t="str">
        <f t="shared" si="4"/>
        <v/>
      </c>
      <c r="V38" s="77" t="str">
        <f t="shared" si="5"/>
        <v/>
      </c>
      <c r="W38" s="78" t="str">
        <f>IF(U38="","","⑧")</f>
        <v/>
      </c>
      <c r="X38" s="78"/>
      <c r="Y38" s="78"/>
      <c r="Z38" s="78"/>
      <c r="AA38" s="78"/>
      <c r="AB38" s="78"/>
      <c r="AC38" s="78"/>
      <c r="AD38" s="78"/>
      <c r="AE38" s="78"/>
      <c r="AF38" s="72"/>
      <c r="AG38" s="79"/>
    </row>
    <row r="39" spans="2:33" ht="15.75" customHeight="1">
      <c r="S39" s="75"/>
      <c r="T39" s="76" t="str">
        <f>IF(U39="","","9ヶ月目")</f>
        <v/>
      </c>
      <c r="U39" s="77" t="str">
        <f t="shared" si="4"/>
        <v/>
      </c>
      <c r="V39" s="77" t="str">
        <f t="shared" si="5"/>
        <v/>
      </c>
      <c r="W39" s="78" t="str">
        <f>IF(U39="","","⑨")</f>
        <v/>
      </c>
      <c r="X39" s="78"/>
      <c r="Y39" s="78"/>
      <c r="Z39" s="78"/>
      <c r="AA39" s="78"/>
      <c r="AB39" s="78"/>
      <c r="AC39" s="78"/>
      <c r="AD39" s="78"/>
      <c r="AE39" s="78"/>
      <c r="AF39" s="72"/>
      <c r="AG39" s="79"/>
    </row>
    <row r="40" spans="2:33" ht="15.75" customHeight="1">
      <c r="S40" s="75"/>
      <c r="T40" s="76" t="str">
        <f>IF(U40="","","10ヶ月目")</f>
        <v/>
      </c>
      <c r="U40" s="77" t="str">
        <f t="shared" si="4"/>
        <v/>
      </c>
      <c r="V40" s="77" t="str">
        <f t="shared" si="5"/>
        <v/>
      </c>
      <c r="W40" s="78" t="str">
        <f>IF(U40="","","⑩")</f>
        <v/>
      </c>
      <c r="X40" s="78"/>
      <c r="Y40" s="78"/>
      <c r="Z40" s="78"/>
      <c r="AA40" s="78"/>
      <c r="AB40" s="78"/>
      <c r="AC40" s="78"/>
      <c r="AD40" s="78"/>
      <c r="AE40" s="78"/>
      <c r="AF40" s="72"/>
      <c r="AG40" s="79"/>
    </row>
    <row r="41" spans="2:33" ht="15.75" customHeight="1">
      <c r="P41" s="164"/>
      <c r="S41" s="75"/>
      <c r="T41" s="76" t="str">
        <f>IF(U41="","","11ヶ月目")</f>
        <v/>
      </c>
      <c r="U41" s="77" t="str">
        <f t="shared" si="4"/>
        <v/>
      </c>
      <c r="V41" s="77" t="str">
        <f t="shared" si="5"/>
        <v/>
      </c>
      <c r="W41" s="78" t="str">
        <f>IF(U41="","","⑪")</f>
        <v/>
      </c>
      <c r="X41" s="78"/>
      <c r="Y41" s="78"/>
      <c r="Z41" s="78"/>
      <c r="AA41" s="78"/>
      <c r="AB41" s="78"/>
      <c r="AC41" s="78"/>
      <c r="AD41" s="78"/>
      <c r="AE41" s="78"/>
      <c r="AF41" s="72"/>
      <c r="AG41" s="79"/>
    </row>
    <row r="42" spans="2:33" ht="15.75" customHeight="1">
      <c r="S42" s="75"/>
      <c r="T42" s="76" t="str">
        <f>IF(U42="","","12ヶ月目")</f>
        <v/>
      </c>
      <c r="U42" s="77" t="str">
        <f t="shared" si="4"/>
        <v/>
      </c>
      <c r="V42" s="77" t="str">
        <f t="shared" si="5"/>
        <v/>
      </c>
      <c r="W42" s="78" t="str">
        <f>IF(U42="","","⑫")</f>
        <v/>
      </c>
      <c r="X42" s="78"/>
      <c r="Y42" s="78"/>
      <c r="Z42" s="78"/>
      <c r="AA42" s="78"/>
      <c r="AB42" s="78"/>
      <c r="AC42" s="78"/>
      <c r="AD42" s="78"/>
      <c r="AE42" s="78"/>
      <c r="AF42" s="72"/>
      <c r="AG42" s="79"/>
    </row>
    <row r="43" spans="2:33" ht="15.75" customHeight="1">
      <c r="AG43" s="79"/>
    </row>
    <row r="44" spans="2:33" ht="15.75" customHeight="1">
      <c r="AG44" s="79"/>
    </row>
    <row r="45" spans="2:33" ht="15.75" customHeight="1">
      <c r="T45" s="81"/>
    </row>
    <row r="46" spans="2:33" ht="15.75" customHeight="1">
      <c r="T46" s="81"/>
    </row>
    <row r="47" spans="2:33" ht="15.75" customHeight="1">
      <c r="T47" s="81"/>
    </row>
    <row r="48" spans="2:33" ht="15.75" customHeight="1">
      <c r="T48" s="81"/>
    </row>
    <row r="49" spans="20:20" ht="15.75" customHeight="1">
      <c r="T49" s="81"/>
    </row>
    <row r="50" spans="20:20" ht="15.75" customHeight="1">
      <c r="T50" s="81"/>
    </row>
    <row r="51" spans="20:20" ht="15.75" customHeight="1">
      <c r="T51" s="81"/>
    </row>
    <row r="52" spans="20:20" ht="15.75" customHeight="1">
      <c r="T52" s="81"/>
    </row>
    <row r="53" spans="20:20" ht="15.75" customHeight="1"/>
    <row r="54" spans="20:20" ht="15.75" customHeight="1"/>
    <row r="55" spans="20:20" ht="15.75" customHeight="1"/>
    <row r="56" spans="20:20" ht="15.75" customHeight="1"/>
    <row r="57" spans="20:20" ht="15.75" customHeight="1"/>
  </sheetData>
  <sheetProtection algorithmName="SHA-512" hashValue="Xfy1DXPBRi9d9DulOI/yksqapJu2uXST5fpq55b5zxKvJ8/jR3kKnbysi74iSvN+ZrmZiurqVAwatU7uatOAvg==" saltValue="1PkyCZL4iDEQzu/iO8cYQw==" spinCount="100000" sheet="1" selectLockedCells="1"/>
  <mergeCells count="33">
    <mergeCell ref="B13:O13"/>
    <mergeCell ref="B1:D1"/>
    <mergeCell ref="AG2:AI2"/>
    <mergeCell ref="J7:K7"/>
    <mergeCell ref="AG7:AK10"/>
    <mergeCell ref="G11:O11"/>
    <mergeCell ref="B15:E15"/>
    <mergeCell ref="F15:O15"/>
    <mergeCell ref="B16:E16"/>
    <mergeCell ref="F16:H16"/>
    <mergeCell ref="B17:E18"/>
    <mergeCell ref="F17:H17"/>
    <mergeCell ref="J17:O17"/>
    <mergeCell ref="B19:E19"/>
    <mergeCell ref="F19:H19"/>
    <mergeCell ref="B23:D23"/>
    <mergeCell ref="B24:D24"/>
    <mergeCell ref="H23:I23"/>
    <mergeCell ref="H24:I24"/>
    <mergeCell ref="B27:D27"/>
    <mergeCell ref="E27:O27"/>
    <mergeCell ref="C29:N29"/>
    <mergeCell ref="B25:D25"/>
    <mergeCell ref="S27:W27"/>
    <mergeCell ref="B26:D26"/>
    <mergeCell ref="E26:O26"/>
    <mergeCell ref="J23:O23"/>
    <mergeCell ref="J24:O24"/>
    <mergeCell ref="H25:I25"/>
    <mergeCell ref="E25:G25"/>
    <mergeCell ref="E23:G23"/>
    <mergeCell ref="E24:G24"/>
    <mergeCell ref="J25:O25"/>
  </mergeCells>
  <phoneticPr fontId="2"/>
  <conditionalFormatting sqref="J5 J7:K7 M7 O7 G11:O11 F15:O15 I18 E23:G25 J23:O25 E26:O27">
    <cfRule type="containsBlanks" dxfId="7" priority="1">
      <formula>LEN(TRIM(E5))=0</formula>
    </cfRule>
  </conditionalFormatting>
  <conditionalFormatting sqref="S32">
    <cfRule type="expression" dxfId="6" priority="5">
      <formula>$U$32&lt;&gt;""</formula>
    </cfRule>
  </conditionalFormatting>
  <conditionalFormatting sqref="T32:AE32">
    <cfRule type="expression" dxfId="5" priority="2">
      <formula>$U$32&lt;&gt;""</formula>
    </cfRule>
  </conditionalFormatting>
  <dataValidations count="8">
    <dataValidation type="list" allowBlank="1" showInputMessage="1" showErrorMessage="1" sqref="AG2:AG3" xr:uid="{A2FDB092-F729-45F5-AE6B-3A68305D868A}">
      <formula1>$AI$5:$AI$6</formula1>
    </dataValidation>
    <dataValidation imeMode="halfAlpha" allowBlank="1" showInputMessage="1" showErrorMessage="1" sqref="P7" xr:uid="{91EF67FB-B0EC-40ED-B6F6-257CDD399A89}"/>
    <dataValidation imeMode="fullKatakana" allowBlank="1" showInputMessage="1" showErrorMessage="1" sqref="E23 E26" xr:uid="{2DE6899E-48B0-4124-AF94-A80CE6FA76A8}"/>
    <dataValidation type="list" imeMode="halfAlpha" allowBlank="1" showInputMessage="1" showErrorMessage="1" sqref="J5" xr:uid="{2E10AA84-FB8F-4696-9E83-D4AF5BAF16BB}">
      <formula1>$Y$10:$Y$17</formula1>
    </dataValidation>
    <dataValidation type="list" imeMode="halfAlpha" allowBlank="1" showInputMessage="1" showErrorMessage="1" sqref="M4" xr:uid="{E8650FB8-AFE8-4F8F-855B-AF90A640F28B}">
      <formula1>"✔,　"</formula1>
    </dataValidation>
    <dataValidation type="list" allowBlank="1" showInputMessage="1" showErrorMessage="1" sqref="E25:G25" xr:uid="{5B31CBE8-4EB6-4500-A8A4-9F1D2E69AA3D}">
      <formula1>"普通,当座"</formula1>
    </dataValidation>
    <dataValidation type="list" allowBlank="1" showInputMessage="1" showErrorMessage="1" sqref="I18" xr:uid="{6DA745D4-0AAA-4373-BA47-4F7CD3630A3C}">
      <formula1>"1,2,3,4,5,6"</formula1>
    </dataValidation>
    <dataValidation type="whole" imeMode="halfAlpha" allowBlank="1" showInputMessage="1" showErrorMessage="1" error="西暦（半角数字）で入力してください" prompt="西暦（半角数字）で入力してください" sqref="J7:K7" xr:uid="{8C3137B1-11BC-44D4-9AFA-4B617CE14125}">
      <formula1>0</formula1>
      <formula2>9999</formula2>
    </dataValidation>
  </dataValidations>
  <printOptions horizontalCentered="1"/>
  <pageMargins left="0.59055118110236227" right="0.59055118110236227" top="0.59055118110236227" bottom="0.39370078740157483" header="0.15748031496062992" footer="0.15748031496062992"/>
  <pageSetup paperSize="9" scale="85" orientation="portrait" cellComments="asDisplayed" r:id="rId1"/>
  <headerFooter>
    <oddHeader xml:space="preserve">&amp;R&amp;10
&amp;9.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6696F-56F2-45B8-9D5C-7A30C0FA1665}">
  <sheetPr>
    <tabColor rgb="FFFFFFCC"/>
    <pageSetUpPr fitToPage="1"/>
  </sheetPr>
  <dimension ref="A1:BL62"/>
  <sheetViews>
    <sheetView showGridLines="0" view="pageBreakPreview" zoomScale="70" zoomScaleNormal="70" zoomScaleSheetLayoutView="70" workbookViewId="0">
      <selection activeCell="D12" sqref="D12:E12"/>
    </sheetView>
  </sheetViews>
  <sheetFormatPr baseColWidth="10" defaultColWidth="9" defaultRowHeight="19"/>
  <cols>
    <col min="1" max="13" width="4.6640625" style="2" customWidth="1"/>
    <col min="14" max="14" width="4.83203125" style="2" customWidth="1"/>
    <col min="15" max="15" width="4.6640625" style="2" customWidth="1"/>
    <col min="16" max="16" width="4.83203125" style="2" customWidth="1"/>
    <col min="17" max="18" width="4.6640625" style="2" customWidth="1"/>
    <col min="19" max="19" width="4.83203125" style="2" customWidth="1"/>
    <col min="20" max="54" width="4.6640625" style="2" customWidth="1"/>
    <col min="55" max="55" width="15.83203125" style="131" hidden="1" customWidth="1"/>
    <col min="56" max="56" width="17.6640625" style="131" hidden="1" customWidth="1"/>
    <col min="57" max="57" width="15.83203125" style="131" hidden="1" customWidth="1"/>
    <col min="58" max="58" width="17.6640625" style="131" hidden="1" customWidth="1"/>
    <col min="59" max="59" width="5" style="134" hidden="1" customWidth="1"/>
    <col min="60" max="60" width="5.5" style="137" hidden="1" customWidth="1"/>
    <col min="61" max="61" width="5" style="134" hidden="1" customWidth="1"/>
    <col min="62" max="62" width="6.1640625" style="137" hidden="1" customWidth="1"/>
    <col min="63" max="63" width="20.6640625" style="131" hidden="1" customWidth="1"/>
    <col min="64" max="64" width="9" style="2" customWidth="1"/>
    <col min="65" max="16384" width="9" style="2"/>
  </cols>
  <sheetData>
    <row r="1" spans="1:64" ht="22">
      <c r="A1" s="22" t="s">
        <v>36</v>
      </c>
      <c r="AG1" s="69" t="str">
        <f>IF(様式第10号!G11="",様式第10号!L4,様式第10号!L4&amp;" 事業実施農業法人等名： "&amp;様式第10号!G11&amp;"")</f>
        <v>〈令和７年度第３回〉</v>
      </c>
      <c r="BC1" s="2"/>
      <c r="BD1" s="2"/>
      <c r="BE1" s="2"/>
    </row>
    <row r="2" spans="1:64" ht="16.5" customHeight="1">
      <c r="AF2" s="125"/>
      <c r="AG2" s="69" t="str">
        <f>IF(様式第10号!$F$15="","","法人等雇用就農者氏名： "&amp;様式第10号!F15)</f>
        <v/>
      </c>
      <c r="BC2" s="130"/>
      <c r="BD2" s="130"/>
    </row>
    <row r="3" spans="1:64" ht="23.25" customHeight="1">
      <c r="A3" s="131" t="s">
        <v>72</v>
      </c>
      <c r="G3" s="1"/>
      <c r="H3" s="9"/>
      <c r="I3" s="9"/>
      <c r="J3" s="9"/>
      <c r="K3" s="9"/>
      <c r="L3" s="9"/>
      <c r="M3" s="9"/>
      <c r="N3" s="9"/>
      <c r="O3" s="9"/>
      <c r="P3" s="9"/>
      <c r="Q3" s="9"/>
      <c r="R3" s="9"/>
      <c r="S3" s="9"/>
      <c r="T3" s="9"/>
      <c r="U3" s="9"/>
      <c r="V3" s="9"/>
      <c r="W3" s="9"/>
      <c r="X3" s="9"/>
      <c r="Y3" s="9"/>
      <c r="Z3" s="9"/>
      <c r="AA3" s="9"/>
      <c r="AB3" s="9"/>
      <c r="AC3" s="9"/>
      <c r="AD3" s="9"/>
      <c r="AE3" s="9"/>
      <c r="AF3" s="9"/>
      <c r="BC3" s="130"/>
      <c r="BD3" s="130"/>
    </row>
    <row r="4" spans="1:64" customFormat="1" ht="23.25" customHeight="1">
      <c r="A4" s="3" t="s">
        <v>73</v>
      </c>
      <c r="B4" s="4"/>
      <c r="C4" s="1"/>
      <c r="D4" s="9"/>
      <c r="E4" s="9"/>
      <c r="F4" s="9"/>
      <c r="AZ4" s="2"/>
      <c r="BA4" s="2"/>
      <c r="BB4" s="2"/>
      <c r="BC4" s="350" t="s">
        <v>37</v>
      </c>
      <c r="BD4" s="350"/>
      <c r="BE4" s="350"/>
      <c r="BF4" s="350"/>
      <c r="BG4" s="350"/>
      <c r="BH4" s="350"/>
      <c r="BI4" s="350"/>
      <c r="BJ4" s="350"/>
      <c r="BK4" s="350"/>
    </row>
    <row r="5" spans="1:64" s="7" customFormat="1" ht="23.25" customHeight="1">
      <c r="A5"/>
      <c r="B5" s="16" t="s">
        <v>74</v>
      </c>
      <c r="C5"/>
      <c r="D5"/>
      <c r="E5" s="16" t="s">
        <v>75</v>
      </c>
      <c r="AZ5" s="2"/>
      <c r="BA5" s="2"/>
      <c r="BB5" s="2"/>
      <c r="BC5" s="238" t="s">
        <v>96</v>
      </c>
      <c r="BD5" s="133"/>
      <c r="BE5" s="133"/>
      <c r="BF5" s="133"/>
      <c r="BG5" s="136"/>
      <c r="BH5" s="139"/>
      <c r="BI5" s="136"/>
      <c r="BJ5" s="139"/>
      <c r="BK5" s="133"/>
    </row>
    <row r="6" spans="1:64" s="7" customFormat="1" ht="23.25" customHeight="1">
      <c r="E6" s="15" t="s">
        <v>76</v>
      </c>
      <c r="AZ6" s="2"/>
      <c r="BA6" s="2"/>
      <c r="BB6" s="2"/>
      <c r="BC6" s="227" t="str" cm="1">
        <f t="array" ref="BC6">_xlfn.IFS(D12="","",D12="末",1,TRUE,D12+1)</f>
        <v/>
      </c>
    </row>
    <row r="7" spans="1:64" s="7" customFormat="1" ht="22" customHeight="1">
      <c r="E7" s="15"/>
      <c r="K7" s="130"/>
      <c r="L7" s="130"/>
      <c r="M7" s="130"/>
      <c r="N7" s="130"/>
      <c r="O7" s="130"/>
      <c r="P7" s="130"/>
      <c r="Q7" s="130"/>
      <c r="R7" s="130"/>
      <c r="S7" s="130"/>
      <c r="U7" s="110"/>
      <c r="V7" s="110"/>
      <c r="W7" s="110"/>
      <c r="X7" s="110"/>
      <c r="Z7" s="110"/>
      <c r="AA7" s="110"/>
      <c r="AB7" s="110"/>
      <c r="AC7" s="110"/>
      <c r="AD7" s="110"/>
      <c r="AE7" s="110"/>
      <c r="AF7" s="110"/>
      <c r="AG7" s="14"/>
      <c r="AZ7" s="2"/>
      <c r="BA7" s="2"/>
      <c r="BB7" s="2"/>
    </row>
    <row r="8" spans="1:64" s="7" customFormat="1" ht="26.25" customHeight="1" thickBot="1">
      <c r="A8" s="2"/>
      <c r="B8" s="5"/>
      <c r="C8" s="212" t="s">
        <v>79</v>
      </c>
      <c r="D8" s="213"/>
      <c r="E8" s="253"/>
      <c r="F8" s="253"/>
      <c r="G8" s="253"/>
      <c r="H8" s="253"/>
      <c r="I8" s="253"/>
      <c r="J8" s="252"/>
      <c r="K8" s="212" t="s">
        <v>86</v>
      </c>
      <c r="L8" s="212"/>
      <c r="M8" s="212"/>
      <c r="N8" s="212"/>
      <c r="O8" s="252"/>
      <c r="P8" s="212" t="s">
        <v>84</v>
      </c>
      <c r="Q8" s="212"/>
      <c r="R8" s="212"/>
      <c r="S8" s="253"/>
      <c r="T8" s="212"/>
      <c r="U8" s="212"/>
      <c r="V8" s="212"/>
      <c r="W8" s="212"/>
      <c r="X8" s="253"/>
      <c r="Y8" s="252"/>
      <c r="Z8" s="2"/>
      <c r="AA8" s="212" t="s">
        <v>85</v>
      </c>
      <c r="AB8" s="212"/>
      <c r="AC8" s="212"/>
      <c r="AD8" s="212"/>
      <c r="AE8" s="212"/>
      <c r="AF8" s="197"/>
      <c r="AG8" s="197"/>
      <c r="AZ8" s="2"/>
      <c r="BA8" s="2"/>
      <c r="BB8" s="2"/>
      <c r="BC8" s="360" t="s">
        <v>95</v>
      </c>
      <c r="BD8" s="360" t="s">
        <v>94</v>
      </c>
      <c r="BE8" s="360" t="s">
        <v>41</v>
      </c>
      <c r="BF8" s="360" t="s">
        <v>67</v>
      </c>
      <c r="BG8" s="357" t="s">
        <v>42</v>
      </c>
      <c r="BH8" s="357"/>
      <c r="BI8" s="357"/>
      <c r="BJ8" s="357"/>
      <c r="BK8" s="285" t="s">
        <v>98</v>
      </c>
    </row>
    <row r="9" spans="1:64" s="7" customFormat="1" ht="11.25" customHeight="1">
      <c r="AC9" s="17"/>
      <c r="AD9" s="17"/>
      <c r="AE9" s="17"/>
      <c r="AF9" s="17"/>
      <c r="AG9" s="14"/>
      <c r="AZ9" s="2"/>
      <c r="BA9" s="2"/>
      <c r="BB9" s="2"/>
      <c r="BC9" s="361"/>
      <c r="BD9" s="361"/>
      <c r="BE9" s="360"/>
      <c r="BF9" s="360"/>
      <c r="BG9" s="357"/>
      <c r="BH9" s="357"/>
      <c r="BI9" s="357"/>
      <c r="BJ9" s="357"/>
      <c r="BK9" s="286" t="s">
        <v>97</v>
      </c>
    </row>
    <row r="10" spans="1:64" s="7" customFormat="1" ht="12" customHeight="1">
      <c r="C10" s="183"/>
      <c r="D10" s="184"/>
      <c r="E10" s="184"/>
      <c r="F10" s="184"/>
      <c r="G10" s="184"/>
      <c r="H10" s="184"/>
      <c r="I10" s="185"/>
      <c r="K10" s="183"/>
      <c r="L10" s="184"/>
      <c r="M10" s="184"/>
      <c r="N10" s="184"/>
      <c r="O10" s="184"/>
      <c r="P10" s="184"/>
      <c r="Q10" s="184"/>
      <c r="R10" s="184"/>
      <c r="S10" s="184"/>
      <c r="T10" s="184"/>
      <c r="U10" s="184"/>
      <c r="V10" s="184"/>
      <c r="W10" s="184"/>
      <c r="X10" s="184"/>
      <c r="Y10" s="184"/>
      <c r="Z10" s="184"/>
      <c r="AA10" s="184"/>
      <c r="AB10" s="184"/>
      <c r="AC10" s="201"/>
      <c r="AD10" s="201"/>
      <c r="AE10" s="202"/>
      <c r="AF10" s="17"/>
      <c r="AG10" s="14"/>
      <c r="AZ10" s="2"/>
      <c r="BA10" s="2"/>
      <c r="BB10" s="2"/>
      <c r="BC10" s="361"/>
      <c r="BD10" s="361"/>
      <c r="BE10" s="360"/>
      <c r="BF10" s="360"/>
      <c r="BG10" s="357"/>
      <c r="BH10" s="357"/>
      <c r="BI10" s="357"/>
      <c r="BJ10" s="357"/>
      <c r="BK10" s="287"/>
    </row>
    <row r="11" spans="1:64" s="7" customFormat="1" ht="30" customHeight="1">
      <c r="C11" s="186"/>
      <c r="D11" s="131" t="s">
        <v>80</v>
      </c>
      <c r="I11" s="187"/>
      <c r="K11" s="186"/>
      <c r="L11" s="179" t="str">
        <f>様式第10号!AH26</f>
        <v/>
      </c>
      <c r="M11" s="21" t="s">
        <v>7</v>
      </c>
      <c r="N11" s="109" t="s">
        <v>43</v>
      </c>
      <c r="O11" s="14"/>
      <c r="P11" s="239" t="str">
        <f>BG11</f>
        <v/>
      </c>
      <c r="Q11" s="196" t="s">
        <v>19</v>
      </c>
      <c r="R11" s="209" t="str">
        <f>BH11</f>
        <v/>
      </c>
      <c r="S11" s="195" t="s">
        <v>8</v>
      </c>
      <c r="T11" s="194" t="s">
        <v>18</v>
      </c>
      <c r="U11" s="209" t="str">
        <f t="shared" ref="U11:U16" si="0">BI11</f>
        <v/>
      </c>
      <c r="V11" s="196" t="s">
        <v>19</v>
      </c>
      <c r="W11" s="209" t="str">
        <f t="shared" ref="W11:W16" si="1">BJ11</f>
        <v/>
      </c>
      <c r="X11" s="195" t="s">
        <v>8</v>
      </c>
      <c r="Y11" s="203" t="s">
        <v>77</v>
      </c>
      <c r="AA11" s="355"/>
      <c r="AB11" s="356"/>
      <c r="AC11" s="11" t="s">
        <v>44</v>
      </c>
      <c r="AD11" s="2"/>
      <c r="AE11" s="187"/>
      <c r="AF11" s="109"/>
      <c r="AG11" s="109"/>
      <c r="AZ11" s="2"/>
      <c r="BA11" s="2"/>
      <c r="BB11" s="2"/>
      <c r="BC11" s="288" t="str">
        <f>L11</f>
        <v/>
      </c>
      <c r="BD11" s="288">
        <f>IF(L11="",0,EOMONTH(L11,0))</f>
        <v>0</v>
      </c>
      <c r="BE11" s="288" t="str">
        <f t="shared" ref="BE11:BE16" si="2">IFERROR(EDATE(EDATE(EDATE($BC11,-1)+$BC$6-1,IF($D$15="当月",0,-1)),IF($D$12="末",1,0)),"")</f>
        <v/>
      </c>
      <c r="BF11" s="288" t="str">
        <f>IFERROR(EDATE(BE11,1)-1,"")</f>
        <v/>
      </c>
      <c r="BG11" s="130" t="str">
        <f>IFERROR(IF(BD11=0,"",MONTH(BE11)),"")</f>
        <v/>
      </c>
      <c r="BH11" s="130" t="str">
        <f>IFERROR(IF(BD11=0,"",DAY(BE11)),"")</f>
        <v/>
      </c>
      <c r="BI11" s="130" t="str">
        <f>IFERROR(IF(BD11=0,"",MONTH(BF11)),"")</f>
        <v/>
      </c>
      <c r="BJ11" s="130" t="str">
        <f>IFERROR(IF(BD11=0,"",DAY(BF11)),"")</f>
        <v/>
      </c>
      <c r="BK11" s="289" t="str">
        <f t="shared" ref="BK11:BK16" si="3">L11</f>
        <v/>
      </c>
      <c r="BL11" s="2"/>
    </row>
    <row r="12" spans="1:64" ht="30" customHeight="1">
      <c r="C12" s="188"/>
      <c r="D12" s="351"/>
      <c r="E12" s="352"/>
      <c r="F12" s="181" t="s">
        <v>78</v>
      </c>
      <c r="G12" s="182"/>
      <c r="I12" s="189"/>
      <c r="K12" s="188"/>
      <c r="L12" s="179" t="str">
        <f>様式第10号!AH27</f>
        <v/>
      </c>
      <c r="M12" s="21" t="s">
        <v>7</v>
      </c>
      <c r="N12" s="109" t="s">
        <v>43</v>
      </c>
      <c r="O12" s="14"/>
      <c r="P12" s="239" t="str">
        <f>BG12</f>
        <v/>
      </c>
      <c r="Q12" s="196" t="s">
        <v>19</v>
      </c>
      <c r="R12" s="209" t="str">
        <f>BH12</f>
        <v/>
      </c>
      <c r="S12" s="195" t="s">
        <v>8</v>
      </c>
      <c r="T12" s="194" t="s">
        <v>18</v>
      </c>
      <c r="U12" s="209" t="str">
        <f t="shared" si="0"/>
        <v/>
      </c>
      <c r="V12" s="196" t="s">
        <v>47</v>
      </c>
      <c r="W12" s="209" t="str">
        <f t="shared" si="1"/>
        <v/>
      </c>
      <c r="X12" s="195" t="s">
        <v>8</v>
      </c>
      <c r="Y12" s="203" t="s">
        <v>77</v>
      </c>
      <c r="AA12" s="355"/>
      <c r="AB12" s="356"/>
      <c r="AC12" s="11" t="s">
        <v>44</v>
      </c>
      <c r="AE12" s="189"/>
      <c r="AF12" s="109"/>
      <c r="AG12" s="109"/>
      <c r="BC12" s="288" t="str">
        <f>L12</f>
        <v/>
      </c>
      <c r="BD12" s="288">
        <f>IF(L12="",0,EOMONTH(L12,0))</f>
        <v>0</v>
      </c>
      <c r="BE12" s="288" t="str">
        <f>IFERROR(EDATE(EDATE(EDATE($BC12,-1)+$BC$6-1,IF($D$15="当月",0,-1)),IF($D$12="末",1,0)),"")</f>
        <v/>
      </c>
      <c r="BF12" s="288" t="str">
        <f t="shared" ref="BF12:BF16" si="4">IFERROR(EDATE(BE12,1)-1,"")</f>
        <v/>
      </c>
      <c r="BG12" s="130" t="str">
        <f>IFERROR(IF(BD12=0,"",MONTH(BE12)),"")</f>
        <v/>
      </c>
      <c r="BH12" s="130" t="str">
        <f t="shared" ref="BH12:BH16" si="5">IFERROR(IF(BD12=0,"",DAY(BE12)),"")</f>
        <v/>
      </c>
      <c r="BI12" s="130" t="str">
        <f t="shared" ref="BI12:BI16" si="6">IFERROR(IF(BD12=0,"",MONTH(BF12)),"")</f>
        <v/>
      </c>
      <c r="BJ12" s="130" t="str">
        <f t="shared" ref="BJ12:BJ16" si="7">IFERROR(IF(BD12=0,"",DAY(BF12)),"")</f>
        <v/>
      </c>
      <c r="BK12" s="289" t="str">
        <f t="shared" si="3"/>
        <v/>
      </c>
    </row>
    <row r="13" spans="1:64" ht="30" customHeight="1">
      <c r="C13" s="188"/>
      <c r="F13" s="182"/>
      <c r="G13" s="182"/>
      <c r="I13" s="189"/>
      <c r="K13" s="188"/>
      <c r="L13" s="179" t="str">
        <f>様式第10号!AH28</f>
        <v/>
      </c>
      <c r="M13" s="21" t="s">
        <v>7</v>
      </c>
      <c r="N13" s="109" t="s">
        <v>43</v>
      </c>
      <c r="O13" s="14"/>
      <c r="P13" s="239" t="str">
        <f t="shared" ref="P13:P16" si="8">BG13</f>
        <v/>
      </c>
      <c r="Q13" s="196" t="s">
        <v>19</v>
      </c>
      <c r="R13" s="209" t="str">
        <f t="shared" ref="R13:R16" si="9">BH13</f>
        <v/>
      </c>
      <c r="S13" s="195" t="s">
        <v>8</v>
      </c>
      <c r="T13" s="194" t="s">
        <v>18</v>
      </c>
      <c r="U13" s="209" t="str">
        <f t="shared" si="0"/>
        <v/>
      </c>
      <c r="V13" s="196" t="s">
        <v>19</v>
      </c>
      <c r="W13" s="209" t="str">
        <f t="shared" si="1"/>
        <v/>
      </c>
      <c r="X13" s="195" t="s">
        <v>8</v>
      </c>
      <c r="Y13" s="203" t="s">
        <v>77</v>
      </c>
      <c r="AA13" s="355"/>
      <c r="AB13" s="356"/>
      <c r="AC13" s="11" t="s">
        <v>44</v>
      </c>
      <c r="AE13" s="189"/>
      <c r="AF13" s="109"/>
      <c r="AG13" s="109"/>
      <c r="BC13" s="288" t="str">
        <f t="shared" ref="BC13:BC16" si="10">L13</f>
        <v/>
      </c>
      <c r="BD13" s="288">
        <f t="shared" ref="BD13:BD16" si="11">IF(L13="",0,EOMONTH(L13,0))</f>
        <v>0</v>
      </c>
      <c r="BE13" s="288" t="str">
        <f t="shared" si="2"/>
        <v/>
      </c>
      <c r="BF13" s="288" t="str">
        <f t="shared" si="4"/>
        <v/>
      </c>
      <c r="BG13" s="130" t="str">
        <f t="shared" ref="BG13:BG16" si="12">IFERROR(IF(BD13=0,"",MONTH(BE13)),"")</f>
        <v/>
      </c>
      <c r="BH13" s="130" t="str">
        <f t="shared" si="5"/>
        <v/>
      </c>
      <c r="BI13" s="130" t="str">
        <f t="shared" si="6"/>
        <v/>
      </c>
      <c r="BJ13" s="130" t="str">
        <f t="shared" si="7"/>
        <v/>
      </c>
      <c r="BK13" s="289" t="str">
        <f t="shared" si="3"/>
        <v/>
      </c>
    </row>
    <row r="14" spans="1:64" ht="30" customHeight="1">
      <c r="C14" s="188"/>
      <c r="D14" s="131" t="s">
        <v>81</v>
      </c>
      <c r="E14" s="7"/>
      <c r="F14" s="7"/>
      <c r="G14" s="7"/>
      <c r="I14" s="189"/>
      <c r="K14" s="188"/>
      <c r="L14" s="179" t="str">
        <f>様式第10号!AH29</f>
        <v/>
      </c>
      <c r="M14" s="21" t="s">
        <v>7</v>
      </c>
      <c r="N14" s="109" t="s">
        <v>43</v>
      </c>
      <c r="O14" s="14"/>
      <c r="P14" s="239" t="str">
        <f t="shared" si="8"/>
        <v/>
      </c>
      <c r="Q14" s="196" t="s">
        <v>19</v>
      </c>
      <c r="R14" s="209" t="str">
        <f t="shared" si="9"/>
        <v/>
      </c>
      <c r="S14" s="195" t="s">
        <v>8</v>
      </c>
      <c r="T14" s="194" t="s">
        <v>18</v>
      </c>
      <c r="U14" s="209" t="str">
        <f t="shared" si="0"/>
        <v/>
      </c>
      <c r="V14" s="196" t="s">
        <v>19</v>
      </c>
      <c r="W14" s="209" t="str">
        <f t="shared" si="1"/>
        <v/>
      </c>
      <c r="X14" s="195" t="s">
        <v>8</v>
      </c>
      <c r="Y14" s="203" t="s">
        <v>77</v>
      </c>
      <c r="AA14" s="355"/>
      <c r="AB14" s="356"/>
      <c r="AC14" s="11" t="s">
        <v>44</v>
      </c>
      <c r="AE14" s="189"/>
      <c r="AF14" s="109"/>
      <c r="AG14" s="109"/>
      <c r="BC14" s="288" t="str">
        <f t="shared" si="10"/>
        <v/>
      </c>
      <c r="BD14" s="288">
        <f t="shared" si="11"/>
        <v>0</v>
      </c>
      <c r="BE14" s="288" t="str">
        <f t="shared" si="2"/>
        <v/>
      </c>
      <c r="BF14" s="288" t="str">
        <f t="shared" si="4"/>
        <v/>
      </c>
      <c r="BG14" s="130" t="str">
        <f t="shared" si="12"/>
        <v/>
      </c>
      <c r="BH14" s="130" t="str">
        <f t="shared" si="5"/>
        <v/>
      </c>
      <c r="BI14" s="130" t="str">
        <f t="shared" si="6"/>
        <v/>
      </c>
      <c r="BJ14" s="130" t="str">
        <f t="shared" si="7"/>
        <v/>
      </c>
      <c r="BK14" s="289" t="str">
        <f t="shared" si="3"/>
        <v/>
      </c>
    </row>
    <row r="15" spans="1:64" ht="30" customHeight="1">
      <c r="C15" s="188"/>
      <c r="D15" s="351"/>
      <c r="E15" s="352"/>
      <c r="F15" s="181" t="s">
        <v>82</v>
      </c>
      <c r="G15" s="182"/>
      <c r="I15" s="189"/>
      <c r="K15" s="188"/>
      <c r="L15" s="179" t="str">
        <f>様式第10号!AH30</f>
        <v/>
      </c>
      <c r="M15" s="21" t="s">
        <v>7</v>
      </c>
      <c r="N15" s="109" t="s">
        <v>43</v>
      </c>
      <c r="O15" s="14"/>
      <c r="P15" s="239" t="str">
        <f t="shared" si="8"/>
        <v/>
      </c>
      <c r="Q15" s="196" t="s">
        <v>19</v>
      </c>
      <c r="R15" s="209" t="str">
        <f t="shared" si="9"/>
        <v/>
      </c>
      <c r="S15" s="195" t="s">
        <v>8</v>
      </c>
      <c r="T15" s="194" t="s">
        <v>18</v>
      </c>
      <c r="U15" s="209" t="str">
        <f t="shared" si="0"/>
        <v/>
      </c>
      <c r="V15" s="196" t="s">
        <v>19</v>
      </c>
      <c r="W15" s="209" t="str">
        <f t="shared" si="1"/>
        <v/>
      </c>
      <c r="X15" s="195" t="s">
        <v>8</v>
      </c>
      <c r="Y15" s="203" t="s">
        <v>77</v>
      </c>
      <c r="AA15" s="355"/>
      <c r="AB15" s="356"/>
      <c r="AC15" s="11" t="s">
        <v>44</v>
      </c>
      <c r="AE15" s="189"/>
      <c r="AF15" s="109"/>
      <c r="AG15" s="109"/>
      <c r="BC15" s="288" t="str">
        <f t="shared" si="10"/>
        <v/>
      </c>
      <c r="BD15" s="288">
        <f t="shared" si="11"/>
        <v>0</v>
      </c>
      <c r="BE15" s="288" t="str">
        <f t="shared" si="2"/>
        <v/>
      </c>
      <c r="BF15" s="288" t="str">
        <f t="shared" si="4"/>
        <v/>
      </c>
      <c r="BG15" s="130" t="str">
        <f t="shared" si="12"/>
        <v/>
      </c>
      <c r="BH15" s="130" t="str">
        <f t="shared" si="5"/>
        <v/>
      </c>
      <c r="BI15" s="130" t="str">
        <f t="shared" si="6"/>
        <v/>
      </c>
      <c r="BJ15" s="130" t="str">
        <f t="shared" si="7"/>
        <v/>
      </c>
      <c r="BK15" s="289" t="str">
        <f t="shared" si="3"/>
        <v/>
      </c>
    </row>
    <row r="16" spans="1:64" ht="30" customHeight="1">
      <c r="C16" s="188"/>
      <c r="D16" s="351"/>
      <c r="E16" s="352"/>
      <c r="F16" s="181" t="s">
        <v>83</v>
      </c>
      <c r="G16" s="182"/>
      <c r="I16" s="189"/>
      <c r="K16" s="188"/>
      <c r="L16" s="179" t="str">
        <f>様式第10号!AH31</f>
        <v/>
      </c>
      <c r="M16" s="21" t="s">
        <v>7</v>
      </c>
      <c r="N16" s="109" t="s">
        <v>43</v>
      </c>
      <c r="O16" s="14"/>
      <c r="P16" s="239" t="str">
        <f t="shared" si="8"/>
        <v/>
      </c>
      <c r="Q16" s="196" t="s">
        <v>19</v>
      </c>
      <c r="R16" s="209" t="str">
        <f t="shared" si="9"/>
        <v/>
      </c>
      <c r="S16" s="195" t="s">
        <v>8</v>
      </c>
      <c r="T16" s="194" t="s">
        <v>18</v>
      </c>
      <c r="U16" s="209" t="str">
        <f t="shared" si="0"/>
        <v/>
      </c>
      <c r="V16" s="196" t="s">
        <v>19</v>
      </c>
      <c r="W16" s="209" t="str">
        <f t="shared" si="1"/>
        <v/>
      </c>
      <c r="X16" s="195" t="s">
        <v>8</v>
      </c>
      <c r="Y16" s="203" t="s">
        <v>77</v>
      </c>
      <c r="AA16" s="355"/>
      <c r="AB16" s="356"/>
      <c r="AC16" s="11" t="s">
        <v>44</v>
      </c>
      <c r="AE16" s="189"/>
      <c r="AF16" s="109"/>
      <c r="AG16" s="109"/>
      <c r="BC16" s="288" t="str">
        <f t="shared" si="10"/>
        <v/>
      </c>
      <c r="BD16" s="288">
        <f t="shared" si="11"/>
        <v>0</v>
      </c>
      <c r="BE16" s="288" t="str">
        <f t="shared" si="2"/>
        <v/>
      </c>
      <c r="BF16" s="288" t="str">
        <f t="shared" si="4"/>
        <v/>
      </c>
      <c r="BG16" s="130" t="str">
        <f t="shared" si="12"/>
        <v/>
      </c>
      <c r="BH16" s="130" t="str">
        <f t="shared" si="5"/>
        <v/>
      </c>
      <c r="BI16" s="130" t="str">
        <f t="shared" si="6"/>
        <v/>
      </c>
      <c r="BJ16" s="130" t="str">
        <f t="shared" si="7"/>
        <v/>
      </c>
      <c r="BK16" s="289" t="str">
        <f t="shared" si="3"/>
        <v/>
      </c>
    </row>
    <row r="17" spans="1:64" ht="17.25" customHeight="1">
      <c r="C17" s="188"/>
      <c r="E17" s="182"/>
      <c r="F17" s="182"/>
      <c r="I17" s="189"/>
      <c r="K17" s="188"/>
      <c r="AE17" s="189"/>
      <c r="BC17" s="358" t="s">
        <v>48</v>
      </c>
      <c r="BD17" s="359"/>
      <c r="BF17" s="130"/>
    </row>
    <row r="18" spans="1:64" ht="30" customHeight="1">
      <c r="C18" s="188"/>
      <c r="I18" s="189"/>
      <c r="K18" s="188"/>
      <c r="L18" s="110"/>
      <c r="M18" s="110"/>
      <c r="N18" s="110"/>
      <c r="O18" s="110"/>
      <c r="P18" s="110"/>
      <c r="Q18" s="110"/>
      <c r="R18" s="110"/>
      <c r="S18" s="110"/>
      <c r="T18" s="14"/>
      <c r="X18" s="194" t="s">
        <v>49</v>
      </c>
      <c r="Y18" s="109"/>
      <c r="Z18" s="109" t="s">
        <v>43</v>
      </c>
      <c r="AA18" s="353" t="str">
        <f>IF(様式第10号!$I$18="","",ROUNDDOWN(SUM($AA$11:$AB$16)/(様式第10号!I18)/4,2))</f>
        <v/>
      </c>
      <c r="AB18" s="354"/>
      <c r="AC18" s="194" t="s">
        <v>44</v>
      </c>
      <c r="AD18" s="109"/>
      <c r="AE18" s="189"/>
      <c r="BC18" s="234">
        <v>1</v>
      </c>
      <c r="BD18" s="235" t="s">
        <v>50</v>
      </c>
    </row>
    <row r="19" spans="1:64" ht="12" customHeight="1">
      <c r="B19" s="1"/>
      <c r="C19" s="190"/>
      <c r="D19" s="191"/>
      <c r="E19" s="191"/>
      <c r="F19" s="191"/>
      <c r="G19" s="192"/>
      <c r="H19" s="191"/>
      <c r="I19" s="193"/>
      <c r="K19" s="204"/>
      <c r="L19" s="191"/>
      <c r="M19" s="205"/>
      <c r="N19" s="205"/>
      <c r="O19" s="205"/>
      <c r="P19" s="205"/>
      <c r="Q19" s="205"/>
      <c r="R19" s="205"/>
      <c r="S19" s="205"/>
      <c r="T19" s="205"/>
      <c r="U19" s="205"/>
      <c r="V19" s="205"/>
      <c r="W19" s="205"/>
      <c r="X19" s="205"/>
      <c r="Y19" s="205"/>
      <c r="Z19" s="205"/>
      <c r="AA19" s="205"/>
      <c r="AB19" s="205"/>
      <c r="AC19" s="205"/>
      <c r="AD19" s="205"/>
      <c r="AE19" s="206"/>
      <c r="BC19" s="214">
        <f>BC18+1</f>
        <v>2</v>
      </c>
      <c r="BD19" s="215" t="s">
        <v>51</v>
      </c>
    </row>
    <row r="20" spans="1:64" ht="28.5" customHeight="1">
      <c r="A20" s="1"/>
      <c r="K20" s="9"/>
      <c r="L20" s="9"/>
      <c r="N20" s="9"/>
      <c r="O20" s="9"/>
      <c r="P20" s="9"/>
      <c r="Q20" s="9"/>
      <c r="R20" s="9"/>
      <c r="S20" s="9"/>
      <c r="T20" s="9"/>
      <c r="U20" s="9"/>
      <c r="V20" s="9"/>
      <c r="W20" s="9"/>
      <c r="X20" s="9"/>
      <c r="Y20" s="9"/>
      <c r="Z20" s="9"/>
      <c r="AA20" s="9"/>
      <c r="AB20" s="9"/>
      <c r="AC20" s="9"/>
      <c r="AD20" s="9"/>
      <c r="AE20" s="9"/>
      <c r="AF20" s="9"/>
      <c r="BC20" s="214">
        <f t="shared" ref="BC20:BC38" si="13">BC19+1</f>
        <v>3</v>
      </c>
      <c r="BD20" s="215"/>
    </row>
    <row r="21" spans="1:64" ht="26.25" customHeight="1">
      <c r="A21" s="207" t="s">
        <v>87</v>
      </c>
      <c r="G21" s="12"/>
      <c r="BC21" s="214">
        <f>BC20+1</f>
        <v>4</v>
      </c>
      <c r="BD21" s="216"/>
      <c r="BE21" s="133"/>
      <c r="BF21" s="133"/>
      <c r="BG21" s="136"/>
      <c r="BH21" s="139"/>
      <c r="BI21" s="136"/>
      <c r="BJ21" s="139"/>
      <c r="BK21" s="133"/>
      <c r="BL21" s="7"/>
    </row>
    <row r="22" spans="1:64" s="7" customFormat="1" ht="26.25" customHeight="1">
      <c r="A22" s="198"/>
      <c r="B22" s="7" t="s">
        <v>88</v>
      </c>
      <c r="G22" s="180"/>
      <c r="BC22" s="214">
        <f t="shared" si="13"/>
        <v>5</v>
      </c>
      <c r="BD22" s="215"/>
      <c r="BF22" s="131"/>
      <c r="BG22" s="134"/>
      <c r="BH22" s="137"/>
      <c r="BI22" s="134"/>
      <c r="BJ22" s="137"/>
      <c r="BK22" s="131"/>
      <c r="BL22" s="2"/>
    </row>
    <row r="23" spans="1:64" ht="27" customHeight="1" thickBot="1">
      <c r="B23" s="212" t="s">
        <v>91</v>
      </c>
      <c r="C23" s="212"/>
      <c r="D23" s="212"/>
      <c r="E23" s="212"/>
      <c r="F23" s="212"/>
      <c r="G23" s="212"/>
      <c r="H23" s="212"/>
      <c r="I23" s="14"/>
      <c r="J23" s="212" t="s">
        <v>90</v>
      </c>
      <c r="K23" s="213"/>
      <c r="L23" s="213"/>
      <c r="M23" s="213"/>
      <c r="N23" s="213"/>
      <c r="O23" s="213"/>
      <c r="P23" s="213"/>
      <c r="R23" s="250" t="str">
        <f>IF(OR(BE25&gt;1,BE26&gt;1,BE27&gt;1,BE28&gt;1,BE29&gt;1,BE30&gt;1),"↓▲各月の研修内容が重複してます","")</f>
        <v/>
      </c>
      <c r="BC23" s="214">
        <f t="shared" si="13"/>
        <v>6</v>
      </c>
      <c r="BD23" s="215"/>
      <c r="BE23" s="237" t="s">
        <v>109</v>
      </c>
      <c r="BF23" s="262" t="s">
        <v>115</v>
      </c>
    </row>
    <row r="24" spans="1:64" ht="16.5" customHeight="1">
      <c r="B24" s="17"/>
      <c r="C24" s="17"/>
      <c r="D24" s="17"/>
      <c r="E24" s="17"/>
      <c r="F24" s="17"/>
      <c r="G24" s="17"/>
      <c r="H24" s="17"/>
      <c r="I24" s="14"/>
      <c r="BC24" s="214">
        <f t="shared" si="13"/>
        <v>7</v>
      </c>
      <c r="BD24" s="215"/>
      <c r="BE24" s="228" t="s">
        <v>110</v>
      </c>
      <c r="BF24" s="236" t="str">
        <f>IF(様式第10号!$J$5="","",VLOOKUP(様式第10号!$AF$26,様式第10号!$AF$13:$AG$21,2,0))</f>
        <v/>
      </c>
      <c r="BG24" s="240" t="s">
        <v>117</v>
      </c>
    </row>
    <row r="25" spans="1:64" ht="36" customHeight="1">
      <c r="A25" s="178"/>
      <c r="B25" s="178" t="str">
        <f>L11</f>
        <v/>
      </c>
      <c r="C25" s="21" t="s">
        <v>7</v>
      </c>
      <c r="D25" s="109" t="s">
        <v>43</v>
      </c>
      <c r="E25" s="355"/>
      <c r="F25" s="356"/>
      <c r="G25" s="14" t="s">
        <v>44</v>
      </c>
      <c r="I25" s="254"/>
      <c r="J25" s="370"/>
      <c r="K25" s="371"/>
      <c r="L25" s="371"/>
      <c r="M25" s="371"/>
      <c r="N25" s="371"/>
      <c r="O25" s="371"/>
      <c r="P25" s="371"/>
      <c r="Q25" s="371"/>
      <c r="R25" s="371"/>
      <c r="S25" s="371"/>
      <c r="T25" s="371"/>
      <c r="U25" s="371"/>
      <c r="V25" s="371"/>
      <c r="W25" s="371"/>
      <c r="X25" s="371"/>
      <c r="Y25" s="371"/>
      <c r="Z25" s="371"/>
      <c r="AA25" s="371"/>
      <c r="AB25" s="371"/>
      <c r="AC25" s="371"/>
      <c r="AD25" s="371"/>
      <c r="AE25" s="372"/>
      <c r="AF25" s="124"/>
      <c r="BC25" s="214">
        <f t="shared" si="13"/>
        <v>8</v>
      </c>
      <c r="BD25" s="215"/>
      <c r="BE25" s="229">
        <f t="shared" ref="BE25:BE30" si="14">COUNTIF($J$25:$AE$30,J25)</f>
        <v>0</v>
      </c>
      <c r="BF25" s="241">
        <f>様式第10号!$I$18</f>
        <v>0</v>
      </c>
      <c r="BG25" s="240" t="s">
        <v>116</v>
      </c>
    </row>
    <row r="26" spans="1:64" ht="36" customHeight="1">
      <c r="A26" s="179"/>
      <c r="B26" s="178" t="str">
        <f t="shared" ref="B26:B30" si="15">L12</f>
        <v/>
      </c>
      <c r="C26" s="21" t="s">
        <v>7</v>
      </c>
      <c r="D26" s="109" t="s">
        <v>43</v>
      </c>
      <c r="E26" s="355"/>
      <c r="F26" s="356"/>
      <c r="G26" s="14" t="s">
        <v>44</v>
      </c>
      <c r="H26" s="254"/>
      <c r="I26" s="254"/>
      <c r="J26" s="370"/>
      <c r="K26" s="371"/>
      <c r="L26" s="371"/>
      <c r="M26" s="371"/>
      <c r="N26" s="371"/>
      <c r="O26" s="371"/>
      <c r="P26" s="371"/>
      <c r="Q26" s="371"/>
      <c r="R26" s="371"/>
      <c r="S26" s="371"/>
      <c r="T26" s="371"/>
      <c r="U26" s="371"/>
      <c r="V26" s="371"/>
      <c r="W26" s="371"/>
      <c r="X26" s="371"/>
      <c r="Y26" s="371"/>
      <c r="Z26" s="371"/>
      <c r="AA26" s="371"/>
      <c r="AB26" s="371"/>
      <c r="AC26" s="371"/>
      <c r="AD26" s="371"/>
      <c r="AE26" s="372"/>
      <c r="AF26" s="124"/>
      <c r="BC26" s="214">
        <f>BC25+1</f>
        <v>9</v>
      </c>
      <c r="BD26" s="215"/>
      <c r="BE26" s="229">
        <f t="shared" si="14"/>
        <v>0</v>
      </c>
      <c r="BF26" s="284" t="s">
        <v>123</v>
      </c>
      <c r="BG26" s="280"/>
      <c r="BH26" s="16"/>
      <c r="BI26" s="281"/>
      <c r="BJ26" s="282"/>
      <c r="BK26"/>
    </row>
    <row r="27" spans="1:64" ht="36" customHeight="1">
      <c r="A27" s="179"/>
      <c r="B27" s="178" t="str">
        <f t="shared" si="15"/>
        <v/>
      </c>
      <c r="C27" s="21" t="s">
        <v>7</v>
      </c>
      <c r="D27" s="109" t="s">
        <v>43</v>
      </c>
      <c r="E27" s="355"/>
      <c r="F27" s="356"/>
      <c r="G27" s="14" t="s">
        <v>44</v>
      </c>
      <c r="H27" s="254"/>
      <c r="I27" s="254"/>
      <c r="J27" s="370"/>
      <c r="K27" s="371"/>
      <c r="L27" s="371"/>
      <c r="M27" s="371"/>
      <c r="N27" s="371"/>
      <c r="O27" s="371"/>
      <c r="P27" s="371"/>
      <c r="Q27" s="371"/>
      <c r="R27" s="371"/>
      <c r="S27" s="371"/>
      <c r="T27" s="371"/>
      <c r="U27" s="371"/>
      <c r="V27" s="371"/>
      <c r="W27" s="371"/>
      <c r="X27" s="371"/>
      <c r="Y27" s="371"/>
      <c r="Z27" s="371"/>
      <c r="AA27" s="371"/>
      <c r="AB27" s="371"/>
      <c r="AC27" s="371"/>
      <c r="AD27" s="371"/>
      <c r="AE27" s="372"/>
      <c r="AF27" s="124"/>
      <c r="BC27" s="214">
        <f t="shared" si="13"/>
        <v>10</v>
      </c>
      <c r="BD27" s="215"/>
      <c r="BE27" s="229">
        <f t="shared" si="14"/>
        <v>0</v>
      </c>
      <c r="BF27" s="130" t="str">
        <f>E32</f>
        <v/>
      </c>
      <c r="BG27" s="278" t="s">
        <v>124</v>
      </c>
      <c r="BH27" s="131">
        <f>BF25</f>
        <v>0</v>
      </c>
      <c r="BJ27" s="279" t="s">
        <v>121</v>
      </c>
      <c r="BK27" s="283" t="e">
        <f>E32/BF25</f>
        <v>#VALUE!</v>
      </c>
    </row>
    <row r="28" spans="1:64" ht="36" customHeight="1">
      <c r="A28" s="178"/>
      <c r="B28" s="178" t="str">
        <f t="shared" si="15"/>
        <v/>
      </c>
      <c r="C28" s="21" t="s">
        <v>7</v>
      </c>
      <c r="D28" s="109" t="s">
        <v>43</v>
      </c>
      <c r="E28" s="355"/>
      <c r="F28" s="356"/>
      <c r="G28" s="14" t="s">
        <v>44</v>
      </c>
      <c r="H28" s="254"/>
      <c r="I28" s="254"/>
      <c r="J28" s="370"/>
      <c r="K28" s="371"/>
      <c r="L28" s="371"/>
      <c r="M28" s="371"/>
      <c r="N28" s="371"/>
      <c r="O28" s="371"/>
      <c r="P28" s="371"/>
      <c r="Q28" s="371"/>
      <c r="R28" s="371"/>
      <c r="S28" s="371"/>
      <c r="T28" s="371"/>
      <c r="U28" s="371"/>
      <c r="V28" s="371"/>
      <c r="W28" s="371"/>
      <c r="X28" s="371"/>
      <c r="Y28" s="371"/>
      <c r="Z28" s="371"/>
      <c r="AA28" s="371"/>
      <c r="AB28" s="371"/>
      <c r="AC28" s="371"/>
      <c r="AD28" s="371"/>
      <c r="AE28" s="372"/>
      <c r="AF28" s="124"/>
      <c r="BC28" s="214">
        <f t="shared" si="13"/>
        <v>11</v>
      </c>
      <c r="BD28" s="215"/>
      <c r="BE28" s="229">
        <f t="shared" si="14"/>
        <v>0</v>
      </c>
      <c r="BF28" s="12" t="s">
        <v>113</v>
      </c>
    </row>
    <row r="29" spans="1:64" ht="36" customHeight="1">
      <c r="A29" s="179"/>
      <c r="B29" s="178" t="str">
        <f t="shared" si="15"/>
        <v/>
      </c>
      <c r="C29" s="21" t="s">
        <v>7</v>
      </c>
      <c r="D29" s="109" t="s">
        <v>43</v>
      </c>
      <c r="E29" s="355"/>
      <c r="F29" s="356"/>
      <c r="G29" s="14" t="s">
        <v>44</v>
      </c>
      <c r="H29" s="254"/>
      <c r="I29" s="254"/>
      <c r="J29" s="370"/>
      <c r="K29" s="371"/>
      <c r="L29" s="371"/>
      <c r="M29" s="371"/>
      <c r="N29" s="371"/>
      <c r="O29" s="371"/>
      <c r="P29" s="371"/>
      <c r="Q29" s="371"/>
      <c r="R29" s="371"/>
      <c r="S29" s="371"/>
      <c r="T29" s="371"/>
      <c r="U29" s="371"/>
      <c r="V29" s="371"/>
      <c r="W29" s="371"/>
      <c r="X29" s="371"/>
      <c r="Y29" s="371"/>
      <c r="Z29" s="371"/>
      <c r="AA29" s="371"/>
      <c r="AB29" s="371"/>
      <c r="AC29" s="371"/>
      <c r="AD29" s="371"/>
      <c r="AE29" s="372"/>
      <c r="AF29" s="124"/>
      <c r="BC29" s="214">
        <f t="shared" si="13"/>
        <v>12</v>
      </c>
      <c r="BD29" s="217"/>
      <c r="BE29" s="229">
        <f t="shared" si="14"/>
        <v>0</v>
      </c>
    </row>
    <row r="30" spans="1:64" ht="36" customHeight="1">
      <c r="A30" s="179"/>
      <c r="B30" s="178" t="str">
        <f t="shared" si="15"/>
        <v/>
      </c>
      <c r="C30" s="21" t="s">
        <v>7</v>
      </c>
      <c r="D30" s="109" t="s">
        <v>43</v>
      </c>
      <c r="E30" s="355"/>
      <c r="F30" s="356"/>
      <c r="G30" s="14" t="s">
        <v>44</v>
      </c>
      <c r="H30" s="254"/>
      <c r="I30" s="254"/>
      <c r="J30" s="370"/>
      <c r="K30" s="371"/>
      <c r="L30" s="371"/>
      <c r="M30" s="371"/>
      <c r="N30" s="371"/>
      <c r="O30" s="371"/>
      <c r="P30" s="371"/>
      <c r="Q30" s="371"/>
      <c r="R30" s="371"/>
      <c r="S30" s="371"/>
      <c r="T30" s="371"/>
      <c r="U30" s="371"/>
      <c r="V30" s="371"/>
      <c r="W30" s="371"/>
      <c r="X30" s="371"/>
      <c r="Y30" s="371"/>
      <c r="Z30" s="371"/>
      <c r="AA30" s="371"/>
      <c r="AB30" s="371"/>
      <c r="AC30" s="371"/>
      <c r="AD30" s="371"/>
      <c r="AE30" s="372"/>
      <c r="AF30" s="124"/>
      <c r="BC30" s="214">
        <f t="shared" si="13"/>
        <v>13</v>
      </c>
      <c r="BD30" s="215"/>
      <c r="BE30" s="230">
        <f t="shared" si="14"/>
        <v>0</v>
      </c>
      <c r="BF30" s="2"/>
      <c r="BG30" s="2"/>
      <c r="BH30" s="2"/>
      <c r="BI30" s="2"/>
      <c r="BJ30" s="2"/>
      <c r="BK30" s="2"/>
    </row>
    <row r="31" spans="1:64" ht="17.25" customHeight="1">
      <c r="C31" s="125"/>
      <c r="J31" s="199"/>
      <c r="BC31" s="214">
        <f t="shared" si="13"/>
        <v>14</v>
      </c>
      <c r="BD31" s="215"/>
      <c r="BE31" s="12" t="s">
        <v>122</v>
      </c>
      <c r="BF31" s="130"/>
    </row>
    <row r="32" spans="1:64" ht="36.75" customHeight="1">
      <c r="A32" s="21"/>
      <c r="C32" s="21" t="s">
        <v>89</v>
      </c>
      <c r="D32" s="109" t="s">
        <v>43</v>
      </c>
      <c r="E32" s="353" t="str">
        <f>IF(SUM(E25:F30)=0,"",SUM(E25:F30))</f>
        <v/>
      </c>
      <c r="F32" s="354"/>
      <c r="G32" s="194" t="s">
        <v>44</v>
      </c>
      <c r="H32" s="109"/>
      <c r="J32" s="250" t="str">
        <f>IFERROR(IF(E32/BF25&lt;25,"←▲研修時間は年間を通じて300時間以上（月平均25時間以上）を確保してください",""),"")</f>
        <v/>
      </c>
      <c r="K32" s="232"/>
      <c r="L32" s="232"/>
      <c r="M32" s="232"/>
      <c r="N32" s="232"/>
      <c r="O32" s="110"/>
      <c r="P32" s="110"/>
      <c r="Q32" s="110"/>
      <c r="R32" s="110"/>
      <c r="T32" s="14"/>
      <c r="BC32" s="214">
        <f t="shared" si="13"/>
        <v>15</v>
      </c>
      <c r="BD32" s="215"/>
      <c r="BE32" s="12" t="s">
        <v>114</v>
      </c>
    </row>
    <row r="33" spans="1:64" ht="44.25" customHeight="1">
      <c r="A33" s="208" t="str">
        <f>IF(様式第10号!$J$5="","≪③法人等雇用就農者の所感（疑問、課題等を含む）≫","≪③法人等雇用就農者の所感（疑問、課題等を含む） （"&amp;MONTH(様式第10号!F17)&amp;"月～"&amp;MONTH(様式第10号!J17)&amp;"月の研修総括)≫")</f>
        <v>≪③法人等雇用就農者の所感（疑問、課題等を含む）≫</v>
      </c>
      <c r="B33" s="1"/>
      <c r="C33" s="1"/>
      <c r="D33" s="1"/>
      <c r="E33" s="1"/>
      <c r="F33" s="1"/>
      <c r="G33" s="1"/>
      <c r="H33" s="1"/>
      <c r="I33" s="6"/>
      <c r="J33" s="6"/>
      <c r="K33" s="18"/>
      <c r="L33" s="18"/>
      <c r="M33" s="18"/>
      <c r="N33" s="101"/>
      <c r="O33" s="100"/>
      <c r="P33" s="19"/>
      <c r="R33" s="8"/>
      <c r="S33" s="10"/>
      <c r="T33" s="10"/>
      <c r="U33" s="20"/>
      <c r="V33" s="20"/>
      <c r="W33" s="20"/>
      <c r="X33" s="20"/>
      <c r="Y33" s="20"/>
      <c r="Z33" s="20"/>
      <c r="AA33" s="20"/>
      <c r="AB33" s="20"/>
      <c r="AC33" s="20"/>
      <c r="AD33" s="20"/>
      <c r="AE33" s="20"/>
      <c r="AF33" s="200"/>
      <c r="BC33" s="214">
        <f t="shared" si="13"/>
        <v>16</v>
      </c>
      <c r="BD33" s="215"/>
    </row>
    <row r="34" spans="1:64" ht="60.75" customHeight="1">
      <c r="A34" s="255"/>
      <c r="B34" s="373"/>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c r="AB34" s="374"/>
      <c r="AC34" s="374"/>
      <c r="AD34" s="374"/>
      <c r="AE34" s="375"/>
      <c r="AF34" s="188"/>
      <c r="BC34" s="214">
        <f t="shared" si="13"/>
        <v>17</v>
      </c>
      <c r="BD34" s="215"/>
      <c r="BF34" s="132"/>
      <c r="BG34" s="135"/>
      <c r="BH34" s="138"/>
      <c r="BI34" s="135"/>
      <c r="BJ34" s="138"/>
      <c r="BK34" s="132"/>
      <c r="BL34"/>
    </row>
    <row r="35" spans="1:64" customFormat="1" ht="21.75" customHeight="1">
      <c r="A35" s="256" t="str">
        <f>IF(様式第10号!$J$5="","≪④研修指導者の所感（法人等雇用就農者の所感に対する対応、指導結果等を含む）≫","≪④研修指導者の所感（法人等雇用就農者の所感に対する対応、指導結果等を含む） （"&amp;MONTH(様式第10号!F17)&amp;"月～"&amp;MONTH(様式第10号!J17)&amp;"月の研修総括)≫")</f>
        <v>≪④研修指導者の所感（法人等雇用就農者の所感に対する対応、指導結果等を含む）≫</v>
      </c>
      <c r="B35" s="4"/>
      <c r="C35" s="4"/>
      <c r="D35" s="4"/>
      <c r="E35" s="4"/>
      <c r="F35" s="4"/>
      <c r="G35" s="4"/>
      <c r="H35" s="4"/>
      <c r="I35" s="4"/>
      <c r="J35" s="4"/>
      <c r="K35" s="4"/>
      <c r="L35" s="4"/>
      <c r="M35" s="4"/>
      <c r="N35" s="4"/>
      <c r="O35" s="4"/>
      <c r="P35" s="4"/>
      <c r="Q35" s="4"/>
      <c r="R35" s="4"/>
      <c r="S35" s="4"/>
      <c r="T35" s="4"/>
      <c r="U35" s="4"/>
      <c r="V35" s="3"/>
      <c r="W35" s="3"/>
      <c r="Y35" s="4"/>
      <c r="Z35" s="4"/>
      <c r="AA35" s="4"/>
      <c r="AB35" s="4"/>
      <c r="AC35" s="4"/>
      <c r="AD35" s="4"/>
      <c r="AE35" s="4"/>
      <c r="AF35" s="4"/>
      <c r="BC35" s="214">
        <f t="shared" si="13"/>
        <v>18</v>
      </c>
      <c r="BD35" s="215"/>
      <c r="BE35" s="131"/>
      <c r="BF35" s="131"/>
      <c r="BG35" s="134"/>
      <c r="BH35" s="137"/>
      <c r="BI35" s="134"/>
      <c r="BJ35" s="137"/>
      <c r="BK35" s="131"/>
      <c r="BL35" s="2"/>
    </row>
    <row r="36" spans="1:64" ht="62.25" customHeight="1">
      <c r="A36" s="255"/>
      <c r="B36" s="373"/>
      <c r="C36" s="374"/>
      <c r="D36" s="374"/>
      <c r="E36" s="374"/>
      <c r="F36" s="374"/>
      <c r="G36" s="374"/>
      <c r="H36" s="374"/>
      <c r="I36" s="374"/>
      <c r="J36" s="374"/>
      <c r="K36" s="374"/>
      <c r="L36" s="374"/>
      <c r="M36" s="374"/>
      <c r="N36" s="374"/>
      <c r="O36" s="374"/>
      <c r="P36" s="374"/>
      <c r="Q36" s="374"/>
      <c r="R36" s="374"/>
      <c r="S36" s="374"/>
      <c r="T36" s="374"/>
      <c r="U36" s="374"/>
      <c r="V36" s="374"/>
      <c r="W36" s="374"/>
      <c r="X36" s="374"/>
      <c r="Y36" s="374"/>
      <c r="Z36" s="374"/>
      <c r="AA36" s="374"/>
      <c r="AB36" s="374"/>
      <c r="AC36" s="374"/>
      <c r="AD36" s="374"/>
      <c r="AE36" s="375"/>
      <c r="AF36" s="188"/>
      <c r="BC36" s="214">
        <f t="shared" si="13"/>
        <v>19</v>
      </c>
      <c r="BD36" s="215"/>
    </row>
    <row r="37" spans="1:64" ht="18" customHeight="1">
      <c r="A37" s="97"/>
      <c r="B37" s="97"/>
      <c r="C37" s="97"/>
      <c r="D37" s="97"/>
      <c r="E37" s="97"/>
      <c r="F37" s="97"/>
      <c r="G37" s="97"/>
      <c r="H37" s="97"/>
      <c r="I37" s="97"/>
      <c r="J37" s="97"/>
      <c r="K37" s="97"/>
      <c r="L37" s="97"/>
      <c r="M37" s="97"/>
      <c r="N37" s="97"/>
      <c r="O37" s="97"/>
      <c r="P37" s="97"/>
      <c r="Q37" s="97"/>
      <c r="R37" s="97"/>
      <c r="S37" s="97"/>
      <c r="T37" s="97"/>
      <c r="U37" s="97"/>
      <c r="V37" s="97"/>
      <c r="W37" s="97"/>
      <c r="X37" s="97"/>
      <c r="Y37" s="97"/>
      <c r="Z37" s="97"/>
      <c r="AA37" s="97"/>
      <c r="AB37" s="97"/>
      <c r="AC37" s="97"/>
      <c r="AD37" s="97"/>
      <c r="AE37" s="97"/>
      <c r="AF37" s="97"/>
      <c r="BC37" s="214">
        <f t="shared" si="13"/>
        <v>20</v>
      </c>
      <c r="BD37" s="215"/>
    </row>
    <row r="38" spans="1:64" ht="28" customHeight="1">
      <c r="A38" s="243" t="s">
        <v>92</v>
      </c>
      <c r="B38" s="199"/>
      <c r="C38" s="199"/>
      <c r="D38" s="199"/>
      <c r="E38" s="199"/>
      <c r="F38" s="199"/>
      <c r="G38" s="199"/>
      <c r="H38" s="199"/>
      <c r="I38" s="199"/>
      <c r="J38" s="199"/>
      <c r="K38" s="199"/>
      <c r="L38" s="199"/>
      <c r="M38" s="244"/>
      <c r="N38" s="199"/>
      <c r="O38" s="199"/>
      <c r="P38" s="199"/>
      <c r="Q38" s="199"/>
      <c r="R38" s="199"/>
      <c r="S38" s="199"/>
      <c r="T38" s="199"/>
      <c r="U38" s="199"/>
      <c r="V38" s="199"/>
      <c r="W38" s="199"/>
      <c r="X38" s="199"/>
      <c r="Y38" s="199"/>
      <c r="Z38" s="199"/>
      <c r="AA38" s="199"/>
      <c r="AB38" s="199"/>
      <c r="AC38" s="199"/>
      <c r="AD38" s="199"/>
      <c r="AE38" s="245"/>
      <c r="BC38" s="214">
        <f t="shared" si="13"/>
        <v>21</v>
      </c>
      <c r="BD38" s="215"/>
    </row>
    <row r="39" spans="1:64" ht="5" customHeight="1">
      <c r="A39" s="188"/>
      <c r="C39" s="129"/>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246"/>
      <c r="AF39" s="126"/>
      <c r="AG39" s="126"/>
      <c r="BC39" s="214">
        <f t="shared" ref="BC39:BC43" si="16">BC38+1</f>
        <v>22</v>
      </c>
      <c r="BD39" s="215"/>
    </row>
    <row r="40" spans="1:64" ht="30" customHeight="1">
      <c r="A40" s="188"/>
      <c r="B40" s="210"/>
      <c r="D40" s="181" t="s">
        <v>99</v>
      </c>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246"/>
      <c r="AF40" s="126"/>
      <c r="BC40" s="214">
        <f t="shared" si="16"/>
        <v>23</v>
      </c>
      <c r="BD40" s="215"/>
    </row>
    <row r="41" spans="1:64" ht="5" customHeight="1">
      <c r="A41" s="188"/>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246"/>
      <c r="AF41" s="126"/>
      <c r="BC41" s="214">
        <f t="shared" si="16"/>
        <v>24</v>
      </c>
      <c r="BD41" s="215"/>
    </row>
    <row r="42" spans="1:64" ht="30" customHeight="1">
      <c r="A42" s="188"/>
      <c r="B42" s="210"/>
      <c r="D42" s="181" t="s">
        <v>100</v>
      </c>
      <c r="E42" s="181"/>
      <c r="F42" s="181"/>
      <c r="G42" s="181"/>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247"/>
      <c r="AF42" s="181"/>
      <c r="BC42" s="214">
        <f t="shared" si="16"/>
        <v>25</v>
      </c>
      <c r="BD42" s="215"/>
    </row>
    <row r="43" spans="1:64" ht="24.75" customHeight="1">
      <c r="A43" s="188"/>
      <c r="D43" s="12" t="s">
        <v>118</v>
      </c>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248"/>
      <c r="BC43" s="214">
        <f t="shared" si="16"/>
        <v>26</v>
      </c>
      <c r="BD43" s="215"/>
    </row>
    <row r="44" spans="1:64" ht="30" customHeight="1">
      <c r="A44" s="188"/>
      <c r="D44" s="210"/>
      <c r="E44" s="12" t="s">
        <v>101</v>
      </c>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249"/>
      <c r="AF44" s="127"/>
      <c r="BC44" s="214">
        <f>BC43+1</f>
        <v>27</v>
      </c>
      <c r="BD44" s="215"/>
    </row>
    <row r="45" spans="1:64" ht="13.5" customHeight="1">
      <c r="A45" s="188"/>
      <c r="D45" s="162" t="s">
        <v>102</v>
      </c>
      <c r="E45" s="162"/>
      <c r="F45" s="162"/>
      <c r="G45" s="162"/>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249"/>
      <c r="AF45" s="127"/>
      <c r="BC45" s="214">
        <f>BC44+1</f>
        <v>28</v>
      </c>
      <c r="BD45" s="215"/>
    </row>
    <row r="46" spans="1:64" ht="8.25" customHeight="1">
      <c r="A46" s="188"/>
      <c r="AE46" s="189"/>
      <c r="BC46" s="214">
        <f>BC45+1</f>
        <v>29</v>
      </c>
      <c r="BD46" s="215"/>
    </row>
    <row r="47" spans="1:64" ht="30" customHeight="1">
      <c r="A47" s="188"/>
      <c r="B47" s="210"/>
      <c r="D47" s="12" t="s">
        <v>52</v>
      </c>
      <c r="AE47" s="189"/>
      <c r="BC47" s="214">
        <f>BC46+1</f>
        <v>30</v>
      </c>
      <c r="BD47" s="215"/>
    </row>
    <row r="48" spans="1:64" ht="5" customHeight="1">
      <c r="A48" s="188"/>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246"/>
      <c r="AF48" s="126"/>
      <c r="BC48" s="214" t="s">
        <v>56</v>
      </c>
      <c r="BD48" s="215"/>
    </row>
    <row r="49" spans="1:63" ht="30" customHeight="1">
      <c r="A49" s="188"/>
      <c r="B49" s="210"/>
      <c r="D49" s="12" t="s">
        <v>53</v>
      </c>
      <c r="AE49" s="189"/>
      <c r="BC49" s="218"/>
      <c r="BD49" s="219"/>
    </row>
    <row r="50" spans="1:63" ht="6.75" customHeight="1">
      <c r="A50" s="188"/>
      <c r="AE50" s="189"/>
    </row>
    <row r="51" spans="1:63" ht="30" customHeight="1">
      <c r="A51" s="188"/>
      <c r="B51" s="210"/>
      <c r="D51" s="12" t="s">
        <v>103</v>
      </c>
      <c r="AE51" s="189"/>
    </row>
    <row r="52" spans="1:63" ht="6.75" customHeight="1">
      <c r="A52" s="188"/>
      <c r="AE52" s="189"/>
    </row>
    <row r="53" spans="1:63">
      <c r="A53" s="251" t="s">
        <v>93</v>
      </c>
      <c r="AE53" s="189"/>
    </row>
    <row r="54" spans="1:63" ht="6.75" customHeight="1">
      <c r="A54" s="188"/>
      <c r="AE54" s="189"/>
    </row>
    <row r="55" spans="1:63" ht="30" customHeight="1">
      <c r="A55" s="188"/>
      <c r="B55" s="210"/>
      <c r="D55" s="12" t="s">
        <v>54</v>
      </c>
      <c r="AE55" s="189"/>
    </row>
    <row r="56" spans="1:63" ht="5" customHeight="1">
      <c r="A56" s="188"/>
      <c r="C56" s="129"/>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246"/>
      <c r="AF56" s="126"/>
    </row>
    <row r="57" spans="1:63" ht="30" customHeight="1">
      <c r="A57" s="188"/>
      <c r="B57" s="210"/>
      <c r="D57" s="12" t="s">
        <v>55</v>
      </c>
      <c r="AE57" s="189"/>
    </row>
    <row r="58" spans="1:63" ht="12" customHeight="1">
      <c r="A58" s="204"/>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6"/>
    </row>
    <row r="59" spans="1:63" ht="30" customHeight="1">
      <c r="A59" s="220" t="s">
        <v>104</v>
      </c>
    </row>
    <row r="60" spans="1:63" ht="30" customHeight="1">
      <c r="A60" s="160"/>
      <c r="B60" s="221" t="s">
        <v>105</v>
      </c>
      <c r="C60" s="221" t="s">
        <v>57</v>
      </c>
      <c r="D60" s="161"/>
      <c r="E60" s="161"/>
      <c r="F60" s="161"/>
      <c r="G60" s="362" t="str">
        <f>IF(BK11=0,"",IF(様式第10号!J5=1,"正社員採用日",BK11))</f>
        <v/>
      </c>
      <c r="H60" s="362"/>
      <c r="I60" s="362"/>
      <c r="J60" s="362"/>
      <c r="K60" s="362"/>
      <c r="L60" s="223" t="s">
        <v>18</v>
      </c>
      <c r="M60" s="362" t="str">
        <f>IFERROR(INDEX(BK11:BK16,COUNTIF(BD11:BD16,"&lt;&gt;0")),"")</f>
        <v/>
      </c>
      <c r="N60" s="362"/>
      <c r="O60" s="362"/>
      <c r="P60" s="362"/>
      <c r="Q60" s="362"/>
      <c r="R60" s="222"/>
      <c r="S60" s="224"/>
      <c r="T60" s="224"/>
      <c r="U60" s="225" t="s">
        <v>108</v>
      </c>
      <c r="V60" s="363" t="s">
        <v>107</v>
      </c>
      <c r="W60" s="364"/>
      <c r="X60" s="364"/>
      <c r="Y60" s="364"/>
      <c r="Z60" s="364"/>
      <c r="AA60" s="364"/>
      <c r="AB60" s="364"/>
      <c r="AC60" s="364"/>
      <c r="AD60" s="364"/>
      <c r="AE60" s="364"/>
      <c r="AF60" s="364"/>
      <c r="AG60" s="365"/>
      <c r="AT60" s="131"/>
      <c r="AU60" s="131"/>
      <c r="AV60" s="131"/>
      <c r="AW60" s="131"/>
      <c r="AX60" s="131"/>
      <c r="AY60" s="134"/>
      <c r="AZ60" s="137"/>
      <c r="BA60" s="134"/>
      <c r="BB60" s="137"/>
      <c r="BC60" s="2"/>
      <c r="BD60" s="2"/>
      <c r="BE60" s="2"/>
      <c r="BF60" s="2"/>
      <c r="BG60" s="2"/>
      <c r="BH60" s="2"/>
      <c r="BI60" s="2"/>
      <c r="BJ60" s="2"/>
      <c r="BK60" s="2"/>
    </row>
    <row r="61" spans="1:63" ht="30" customHeight="1">
      <c r="A61" s="160"/>
      <c r="B61" s="221" t="s">
        <v>105</v>
      </c>
      <c r="C61" s="221" t="s">
        <v>106</v>
      </c>
      <c r="D61" s="211"/>
      <c r="E61" s="211"/>
      <c r="F61" s="211"/>
      <c r="G61" s="369" t="str">
        <f>BE11</f>
        <v/>
      </c>
      <c r="H61" s="369"/>
      <c r="I61" s="369"/>
      <c r="J61" s="369"/>
      <c r="K61" s="369"/>
      <c r="L61" s="223" t="s">
        <v>18</v>
      </c>
      <c r="M61" s="369" t="str">
        <f>IFERROR(INDEX(BD11:BD16,COUNTIF(BD11:BD16,"&lt;&gt;0")),"")</f>
        <v/>
      </c>
      <c r="N61" s="369"/>
      <c r="O61" s="369"/>
      <c r="P61" s="369"/>
      <c r="Q61" s="369"/>
      <c r="R61" s="226"/>
      <c r="S61" s="131"/>
      <c r="T61" s="131"/>
      <c r="U61" s="225" t="s">
        <v>68</v>
      </c>
      <c r="V61" s="366"/>
      <c r="W61" s="367"/>
      <c r="X61" s="367"/>
      <c r="Y61" s="367"/>
      <c r="Z61" s="367"/>
      <c r="AA61" s="367"/>
      <c r="AB61" s="367"/>
      <c r="AC61" s="367"/>
      <c r="AD61" s="367"/>
      <c r="AE61" s="367"/>
      <c r="AF61" s="367"/>
      <c r="AG61" s="368"/>
      <c r="AT61" s="131"/>
      <c r="AU61" s="131"/>
      <c r="AV61" s="131"/>
      <c r="AW61" s="131"/>
      <c r="AX61" s="131"/>
      <c r="AY61" s="134"/>
      <c r="AZ61" s="137"/>
      <c r="BA61" s="134"/>
      <c r="BB61" s="137"/>
      <c r="BC61" s="2"/>
      <c r="BD61" s="2"/>
      <c r="BE61" s="2"/>
      <c r="BF61" s="2"/>
      <c r="BG61" s="2"/>
      <c r="BH61" s="2"/>
      <c r="BI61" s="2"/>
      <c r="BJ61" s="2"/>
      <c r="BK61" s="2"/>
    </row>
    <row r="62" spans="1:63">
      <c r="I62" s="131"/>
      <c r="J62" s="131"/>
      <c r="K62" s="131"/>
      <c r="L62" s="131"/>
      <c r="M62" s="362"/>
      <c r="N62" s="362"/>
      <c r="O62" s="362"/>
      <c r="P62" s="362"/>
      <c r="Q62" s="362"/>
      <c r="R62" s="131"/>
      <c r="S62" s="131"/>
      <c r="T62" s="131"/>
      <c r="U62" s="131"/>
      <c r="V62" s="131"/>
      <c r="W62" s="131"/>
      <c r="X62" s="131"/>
      <c r="Y62" s="131"/>
      <c r="Z62" s="131"/>
      <c r="AA62" s="131"/>
      <c r="AB62" s="131"/>
      <c r="AC62" s="131"/>
      <c r="AZ62" s="131"/>
      <c r="BA62" s="131"/>
      <c r="BB62" s="131"/>
      <c r="BD62" s="134"/>
      <c r="BE62" s="137"/>
      <c r="BF62" s="134"/>
      <c r="BG62" s="137"/>
      <c r="BH62" s="131"/>
      <c r="BI62" s="2"/>
      <c r="BJ62" s="2"/>
      <c r="BK62" s="2"/>
    </row>
  </sheetData>
  <sheetProtection algorithmName="SHA-512" hashValue="pEkT24uYbXNgC3UDdguEhW+mz4N9Q81hfpJ1zyIoMlF/IuCijPy6L423kILPdHdVYtGu0ALO9m0asH/H5B/HOA==" saltValue="lHzyd001nu6Xf9wVbMmGiA==" spinCount="100000" sheet="1" selectLockedCells="1"/>
  <mergeCells count="38">
    <mergeCell ref="J29:AE29"/>
    <mergeCell ref="E25:F25"/>
    <mergeCell ref="E26:F26"/>
    <mergeCell ref="E27:F27"/>
    <mergeCell ref="E28:F28"/>
    <mergeCell ref="E29:F29"/>
    <mergeCell ref="BF8:BF10"/>
    <mergeCell ref="J25:AE25"/>
    <mergeCell ref="J26:AE26"/>
    <mergeCell ref="J27:AE27"/>
    <mergeCell ref="J28:AE28"/>
    <mergeCell ref="M62:Q62"/>
    <mergeCell ref="V60:AG61"/>
    <mergeCell ref="M60:Q60"/>
    <mergeCell ref="M61:Q61"/>
    <mergeCell ref="E30:F30"/>
    <mergeCell ref="E32:F32"/>
    <mergeCell ref="J30:AE30"/>
    <mergeCell ref="G61:K61"/>
    <mergeCell ref="G60:K60"/>
    <mergeCell ref="B34:AE34"/>
    <mergeCell ref="B36:AE36"/>
    <mergeCell ref="BC4:BK4"/>
    <mergeCell ref="D12:E12"/>
    <mergeCell ref="D15:E15"/>
    <mergeCell ref="D16:E16"/>
    <mergeCell ref="AA18:AB18"/>
    <mergeCell ref="AA11:AB11"/>
    <mergeCell ref="AA12:AB12"/>
    <mergeCell ref="AA13:AB13"/>
    <mergeCell ref="AA14:AB14"/>
    <mergeCell ref="AA15:AB15"/>
    <mergeCell ref="AA16:AB16"/>
    <mergeCell ref="BG8:BJ10"/>
    <mergeCell ref="BC17:BD17"/>
    <mergeCell ref="BC8:BC10"/>
    <mergeCell ref="BD8:BD10"/>
    <mergeCell ref="BE8:BE10"/>
  </mergeCells>
  <phoneticPr fontId="2"/>
  <conditionalFormatting sqref="B34:AE34 B36:AE36 B40 B42 D44 B47 B49 B51 B55 B57">
    <cfRule type="containsBlanks" dxfId="4" priority="3">
      <formula>LEN(TRIM(B34))=0</formula>
    </cfRule>
  </conditionalFormatting>
  <conditionalFormatting sqref="J25:AE30">
    <cfRule type="duplicateValues" dxfId="3" priority="2"/>
  </conditionalFormatting>
  <conditionalFormatting sqref="P11:P16 R11:R16 U11:U16 W11:W16 D12:E12 D15:E16 E25:F30 J25:AE30">
    <cfRule type="containsBlanks" dxfId="2" priority="4">
      <formula>LEN(TRIM(D11))=0</formula>
    </cfRule>
  </conditionalFormatting>
  <conditionalFormatting sqref="AA11:AB16">
    <cfRule type="containsBlanks" dxfId="1" priority="7">
      <formula>LEN(TRIM(AA11))=0</formula>
    </cfRule>
  </conditionalFormatting>
  <conditionalFormatting sqref="BE25:BE30">
    <cfRule type="cellIs" dxfId="0" priority="1" operator="greaterThan">
      <formula>1</formula>
    </cfRule>
  </conditionalFormatting>
  <dataValidations count="8">
    <dataValidation type="list" allowBlank="1" showInputMessage="1" showErrorMessage="1" sqref="R11:R16 W11:W16" xr:uid="{8CB74031-80C4-4C99-8588-08F16A3B4313}">
      <formula1>"1,2,3,4,5,6,7,8,9,10,11,12,13,14,15,16,17,18,19,20,21,22,23,24,25,26,27,28,29,30,31"</formula1>
    </dataValidation>
    <dataValidation type="list" allowBlank="1" showInputMessage="1" showErrorMessage="1" sqref="U11:U16 P11:P16" xr:uid="{AFEA33EB-02B5-4869-9EB3-8AE1C80CF695}">
      <formula1>"1,2,3,4,5,6,7,8,9,10,11,12"</formula1>
    </dataValidation>
    <dataValidation type="textLength" allowBlank="1" showInputMessage="1" showErrorMessage="1" errorTitle="文字数オーバー" error="全角30文字以内で入力してください。" sqref="AF25:AF30" xr:uid="{6C6734CE-AD47-4C79-AF0A-DA79EF5E0EE9}">
      <formula1>0</formula1>
      <formula2>32</formula2>
    </dataValidation>
    <dataValidation type="textLength" allowBlank="1" showInputMessage="1" showErrorMessage="1" errorTitle="文字数オーバー" error="全角30文字以内で入力してください。" sqref="H26:H30 I25:J30" xr:uid="{18D07100-4773-43CB-B599-E798572F00F3}">
      <formula1>0</formula1>
      <formula2>40</formula2>
    </dataValidation>
    <dataValidation type="list" imeMode="halfAlpha" allowBlank="1" showInputMessage="1" showErrorMessage="1" sqref="C39 D44 B47 B40 B42 B49 C56 B55 B57 B51" xr:uid="{E78B09F6-F545-4D70-8370-33D0D41FC8F5}">
      <formula1>"✔,　"</formula1>
    </dataValidation>
    <dataValidation type="list" allowBlank="1" showInputMessage="1" showErrorMessage="1" sqref="D15:E15" xr:uid="{0BEE5825-B164-4715-B70A-51D9060C89F9}">
      <formula1>$BD$18:$BD$19</formula1>
    </dataValidation>
    <dataValidation type="textLength" allowBlank="1" showInputMessage="1" showErrorMessage="1" sqref="A34 A36" xr:uid="{2DEB039B-9D16-464D-B21D-140083749725}">
      <formula1>0</formula1>
      <formula2>150</formula2>
    </dataValidation>
    <dataValidation type="list" allowBlank="1" showInputMessage="1" showErrorMessage="1" sqref="D12:E12 D16:E16" xr:uid="{49EC36C2-C1FA-4B5D-9EE6-BC3FF0414634}">
      <formula1>$BC$18:$BC$48</formula1>
    </dataValidation>
  </dataValidations>
  <printOptions horizontalCentered="1"/>
  <pageMargins left="0.59055118110236227" right="0.39370078740157483" top="0.59055118110236227" bottom="0.39370078740157483" header="0.15748031496062992" footer="0.15748031496062992"/>
  <pageSetup paperSize="9" scale="54" orientation="portrait" cellComments="asDisplayed" r:id="rId1"/>
  <headerFooter>
    <oddHeader xml:space="preserve">&amp;R&amp;10
&amp;9.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81354-3541-44D1-B8CD-FB93EA2A23D3}">
  <dimension ref="B2:AB12"/>
  <sheetViews>
    <sheetView showGridLines="0" zoomScale="115" zoomScaleNormal="115" workbookViewId="0">
      <selection activeCell="J37" sqref="J37"/>
    </sheetView>
  </sheetViews>
  <sheetFormatPr baseColWidth="10" defaultColWidth="8.83203125" defaultRowHeight="14"/>
  <cols>
    <col min="1" max="1" width="2.6640625" customWidth="1"/>
    <col min="2" max="2" width="6" customWidth="1"/>
    <col min="3" max="3" width="3.6640625" style="141" customWidth="1"/>
    <col min="4" max="4" width="4.33203125" customWidth="1"/>
    <col min="5" max="5" width="3" customWidth="1"/>
    <col min="6" max="6" width="6.1640625" customWidth="1"/>
    <col min="7" max="7" width="5.83203125" customWidth="1"/>
    <col min="8" max="8" width="3.5" customWidth="1"/>
    <col min="9" max="9" width="4.1640625" customWidth="1"/>
    <col min="10" max="10" width="4" customWidth="1"/>
    <col min="11" max="11" width="4.33203125" customWidth="1"/>
    <col min="12" max="12" width="4" customWidth="1"/>
    <col min="13" max="13" width="3.5" customWidth="1"/>
    <col min="14" max="14" width="4.6640625" customWidth="1"/>
    <col min="15" max="15" width="4" customWidth="1"/>
    <col min="16" max="16" width="4.6640625" customWidth="1"/>
    <col min="17" max="17" width="4" customWidth="1"/>
    <col min="18" max="18" width="3.1640625" customWidth="1"/>
    <col min="19" max="19" width="2.83203125" customWidth="1"/>
    <col min="20" max="20" width="3.1640625" customWidth="1"/>
    <col min="21" max="21" width="1" customWidth="1"/>
    <col min="22" max="22" width="7" customWidth="1"/>
    <col min="23" max="23" width="2.6640625" customWidth="1"/>
    <col min="24" max="24" width="5" customWidth="1"/>
    <col min="25" max="25" width="2.1640625" customWidth="1"/>
    <col min="26" max="26" width="2.33203125" customWidth="1"/>
    <col min="27" max="27" width="5.1640625" customWidth="1"/>
    <col min="28" max="28" width="6.1640625" customWidth="1"/>
  </cols>
  <sheetData>
    <row r="2" spans="2:28" ht="19">
      <c r="B2" s="376" t="s">
        <v>66</v>
      </c>
      <c r="C2" s="376"/>
      <c r="D2" s="376"/>
      <c r="E2" s="376"/>
      <c r="F2" s="376"/>
    </row>
    <row r="4" spans="2:28" ht="20" thickBot="1">
      <c r="B4" s="158"/>
      <c r="C4" s="159" t="s">
        <v>38</v>
      </c>
      <c r="D4" s="159"/>
      <c r="E4" s="159"/>
      <c r="F4" s="159"/>
      <c r="G4" s="159"/>
      <c r="H4" s="7"/>
      <c r="I4" s="377" t="s">
        <v>39</v>
      </c>
      <c r="J4" s="377"/>
      <c r="K4" s="377"/>
      <c r="L4" s="377"/>
      <c r="M4" s="377"/>
      <c r="N4" s="377"/>
      <c r="O4" s="377"/>
      <c r="P4" s="377"/>
      <c r="Q4" s="377"/>
      <c r="R4" s="7"/>
      <c r="S4" s="377" t="s">
        <v>40</v>
      </c>
      <c r="T4" s="377"/>
      <c r="U4" s="377"/>
      <c r="V4" s="377"/>
      <c r="W4" s="377"/>
      <c r="X4" s="377"/>
      <c r="Y4" s="377"/>
      <c r="Z4" s="377"/>
      <c r="AA4" s="377"/>
      <c r="AB4" s="377"/>
    </row>
    <row r="5" spans="2:28" ht="19">
      <c r="C5" s="142"/>
      <c r="D5" s="17"/>
      <c r="E5" s="17"/>
      <c r="F5" s="17"/>
      <c r="G5" s="17"/>
      <c r="H5" s="7"/>
      <c r="I5" s="7"/>
      <c r="J5" s="7"/>
      <c r="K5" s="7"/>
      <c r="L5" s="7"/>
      <c r="M5" s="7"/>
      <c r="N5" s="7"/>
      <c r="O5" s="7"/>
      <c r="P5" s="7"/>
      <c r="Q5" s="7"/>
      <c r="R5" s="7"/>
      <c r="S5" s="7"/>
      <c r="T5" s="7"/>
      <c r="U5" s="7"/>
      <c r="V5" s="7"/>
      <c r="W5" s="7"/>
      <c r="X5" s="7"/>
      <c r="Y5" s="7"/>
      <c r="Z5" s="7"/>
      <c r="AA5" s="7"/>
      <c r="AB5" s="7"/>
    </row>
    <row r="6" spans="2:28" ht="22">
      <c r="B6" s="154" t="s">
        <v>61</v>
      </c>
      <c r="C6" s="143">
        <v>2</v>
      </c>
      <c r="D6" s="144" t="s">
        <v>7</v>
      </c>
      <c r="E6" s="145" t="s">
        <v>43</v>
      </c>
      <c r="F6" s="155">
        <v>200</v>
      </c>
      <c r="G6" s="145" t="s">
        <v>44</v>
      </c>
      <c r="H6" s="146"/>
      <c r="I6" s="156">
        <v>1</v>
      </c>
      <c r="J6" s="157" t="s">
        <v>19</v>
      </c>
      <c r="K6" s="156">
        <v>21</v>
      </c>
      <c r="L6" s="157" t="s">
        <v>8</v>
      </c>
      <c r="M6" s="144" t="s">
        <v>18</v>
      </c>
      <c r="N6" s="156">
        <v>2</v>
      </c>
      <c r="O6" s="157" t="s">
        <v>19</v>
      </c>
      <c r="P6" s="156">
        <v>20</v>
      </c>
      <c r="Q6" s="157" t="s">
        <v>8</v>
      </c>
      <c r="R6" s="146"/>
      <c r="S6" s="143">
        <v>2</v>
      </c>
      <c r="T6" s="144" t="s">
        <v>7</v>
      </c>
      <c r="U6" s="147" t="s">
        <v>45</v>
      </c>
      <c r="V6" s="148">
        <v>44958</v>
      </c>
      <c r="W6" s="149" t="s">
        <v>18</v>
      </c>
      <c r="X6" s="150" t="s">
        <v>65</v>
      </c>
      <c r="Y6" s="147" t="s">
        <v>46</v>
      </c>
      <c r="Z6" s="151" t="s">
        <v>43</v>
      </c>
      <c r="AA6" s="155">
        <v>30</v>
      </c>
      <c r="AB6" s="145" t="s">
        <v>44</v>
      </c>
    </row>
    <row r="7" spans="2:28" ht="12" customHeight="1">
      <c r="B7" s="141"/>
      <c r="C7" s="152"/>
      <c r="D7" s="153"/>
      <c r="E7" s="153"/>
      <c r="F7" s="153"/>
      <c r="G7" s="153"/>
      <c r="H7" s="153"/>
      <c r="I7" s="153"/>
      <c r="J7" s="153"/>
      <c r="K7" s="153"/>
      <c r="L7" s="153"/>
      <c r="M7" s="153"/>
      <c r="N7" s="153"/>
      <c r="O7" s="153"/>
      <c r="P7" s="153"/>
      <c r="Q7" s="153"/>
      <c r="R7" s="153"/>
      <c r="S7" s="152"/>
      <c r="T7" s="153"/>
      <c r="U7" s="153"/>
      <c r="V7" s="153"/>
      <c r="W7" s="153"/>
      <c r="X7" s="153"/>
      <c r="Y7" s="153"/>
      <c r="Z7" s="153"/>
      <c r="AA7" s="153"/>
      <c r="AB7" s="153"/>
    </row>
    <row r="8" spans="2:28" ht="22">
      <c r="B8" s="154" t="s">
        <v>62</v>
      </c>
      <c r="C8" s="143">
        <v>2</v>
      </c>
      <c r="D8" s="144" t="s">
        <v>7</v>
      </c>
      <c r="E8" s="145" t="s">
        <v>43</v>
      </c>
      <c r="F8" s="155">
        <v>200</v>
      </c>
      <c r="G8" s="145" t="s">
        <v>44</v>
      </c>
      <c r="H8" s="146"/>
      <c r="I8" s="156">
        <v>12</v>
      </c>
      <c r="J8" s="157" t="s">
        <v>19</v>
      </c>
      <c r="K8" s="156">
        <v>21</v>
      </c>
      <c r="L8" s="157" t="s">
        <v>8</v>
      </c>
      <c r="M8" s="144" t="s">
        <v>18</v>
      </c>
      <c r="N8" s="156">
        <v>1</v>
      </c>
      <c r="O8" s="157" t="s">
        <v>47</v>
      </c>
      <c r="P8" s="156">
        <v>20</v>
      </c>
      <c r="Q8" s="157" t="s">
        <v>8</v>
      </c>
      <c r="R8" s="146"/>
      <c r="S8" s="143">
        <v>2</v>
      </c>
      <c r="T8" s="144" t="s">
        <v>7</v>
      </c>
      <c r="U8" s="147" t="s">
        <v>45</v>
      </c>
      <c r="V8" s="148">
        <v>44958</v>
      </c>
      <c r="W8" s="149" t="s">
        <v>18</v>
      </c>
      <c r="X8" s="150" t="s">
        <v>65</v>
      </c>
      <c r="Y8" s="147" t="s">
        <v>46</v>
      </c>
      <c r="Z8" s="151" t="s">
        <v>43</v>
      </c>
      <c r="AA8" s="155">
        <v>30</v>
      </c>
      <c r="AB8" s="145" t="s">
        <v>44</v>
      </c>
    </row>
    <row r="9" spans="2:28" ht="12" customHeight="1">
      <c r="B9" s="141"/>
      <c r="C9" s="152"/>
      <c r="D9" s="153"/>
      <c r="E9" s="153"/>
      <c r="F9" s="153"/>
      <c r="G9" s="153"/>
      <c r="H9" s="153"/>
      <c r="I9" s="153"/>
      <c r="J9" s="153"/>
      <c r="K9" s="153"/>
      <c r="L9" s="153"/>
      <c r="M9" s="153"/>
      <c r="N9" s="153"/>
      <c r="O9" s="153"/>
      <c r="P9" s="153"/>
      <c r="Q9" s="153"/>
      <c r="R9" s="153"/>
      <c r="S9" s="152"/>
      <c r="T9" s="153"/>
      <c r="U9" s="153"/>
      <c r="V9" s="153"/>
      <c r="W9" s="153"/>
      <c r="X9" s="153"/>
      <c r="Y9" s="153"/>
      <c r="Z9" s="153"/>
      <c r="AA9" s="153"/>
      <c r="AB9" s="153"/>
    </row>
    <row r="10" spans="2:28" ht="22">
      <c r="B10" s="154" t="s">
        <v>63</v>
      </c>
      <c r="C10" s="143">
        <v>2</v>
      </c>
      <c r="D10" s="144" t="s">
        <v>7</v>
      </c>
      <c r="E10" s="145" t="s">
        <v>43</v>
      </c>
      <c r="F10" s="155">
        <v>200</v>
      </c>
      <c r="G10" s="145" t="s">
        <v>44</v>
      </c>
      <c r="H10" s="146"/>
      <c r="I10" s="156">
        <v>1</v>
      </c>
      <c r="J10" s="157" t="s">
        <v>19</v>
      </c>
      <c r="K10" s="156">
        <v>1</v>
      </c>
      <c r="L10" s="157" t="s">
        <v>8</v>
      </c>
      <c r="M10" s="144" t="s">
        <v>18</v>
      </c>
      <c r="N10" s="156">
        <v>1</v>
      </c>
      <c r="O10" s="157" t="s">
        <v>19</v>
      </c>
      <c r="P10" s="156">
        <v>31</v>
      </c>
      <c r="Q10" s="157" t="s">
        <v>8</v>
      </c>
      <c r="R10" s="146"/>
      <c r="S10" s="143">
        <v>2</v>
      </c>
      <c r="T10" s="144" t="s">
        <v>7</v>
      </c>
      <c r="U10" s="147" t="s">
        <v>45</v>
      </c>
      <c r="V10" s="148">
        <v>44958</v>
      </c>
      <c r="W10" s="149" t="s">
        <v>18</v>
      </c>
      <c r="X10" s="150" t="s">
        <v>65</v>
      </c>
      <c r="Y10" s="147" t="s">
        <v>46</v>
      </c>
      <c r="Z10" s="151" t="s">
        <v>43</v>
      </c>
      <c r="AA10" s="155">
        <v>30</v>
      </c>
      <c r="AB10" s="145" t="s">
        <v>44</v>
      </c>
    </row>
    <row r="11" spans="2:28" ht="12" customHeight="1">
      <c r="B11" s="141"/>
      <c r="C11" s="152"/>
      <c r="D11" s="153"/>
      <c r="E11" s="153"/>
      <c r="F11" s="153"/>
      <c r="G11" s="153"/>
      <c r="H11" s="153"/>
      <c r="I11" s="153"/>
      <c r="J11" s="153"/>
      <c r="K11" s="153"/>
      <c r="L11" s="153"/>
      <c r="M11" s="153"/>
      <c r="N11" s="153"/>
      <c r="O11" s="153"/>
      <c r="P11" s="153"/>
      <c r="Q11" s="153"/>
      <c r="R11" s="153"/>
      <c r="S11" s="152"/>
      <c r="T11" s="153"/>
      <c r="U11" s="153"/>
      <c r="V11" s="153"/>
      <c r="W11" s="153"/>
      <c r="X11" s="153"/>
      <c r="Y11" s="153"/>
      <c r="Z11" s="153"/>
      <c r="AA11" s="153"/>
      <c r="AB11" s="153"/>
    </row>
    <row r="12" spans="2:28" ht="22">
      <c r="B12" s="154" t="s">
        <v>64</v>
      </c>
      <c r="C12" s="143">
        <v>2</v>
      </c>
      <c r="D12" s="144" t="s">
        <v>7</v>
      </c>
      <c r="E12" s="145" t="s">
        <v>43</v>
      </c>
      <c r="F12" s="155">
        <v>200</v>
      </c>
      <c r="G12" s="145" t="s">
        <v>44</v>
      </c>
      <c r="H12" s="146"/>
      <c r="I12" s="156">
        <v>2</v>
      </c>
      <c r="J12" s="157" t="s">
        <v>19</v>
      </c>
      <c r="K12" s="156">
        <v>1</v>
      </c>
      <c r="L12" s="157" t="s">
        <v>8</v>
      </c>
      <c r="M12" s="144" t="s">
        <v>18</v>
      </c>
      <c r="N12" s="156">
        <v>2</v>
      </c>
      <c r="O12" s="157" t="s">
        <v>19</v>
      </c>
      <c r="P12" s="156">
        <v>29</v>
      </c>
      <c r="Q12" s="157" t="s">
        <v>8</v>
      </c>
      <c r="R12" s="146"/>
      <c r="S12" s="143">
        <v>2</v>
      </c>
      <c r="T12" s="144" t="s">
        <v>7</v>
      </c>
      <c r="U12" s="147" t="s">
        <v>45</v>
      </c>
      <c r="V12" s="148">
        <v>44958</v>
      </c>
      <c r="W12" s="149" t="s">
        <v>18</v>
      </c>
      <c r="X12" s="150" t="s">
        <v>65</v>
      </c>
      <c r="Y12" s="147" t="s">
        <v>46</v>
      </c>
      <c r="Z12" s="151" t="s">
        <v>43</v>
      </c>
      <c r="AA12" s="155">
        <v>30</v>
      </c>
      <c r="AB12" s="145" t="s">
        <v>44</v>
      </c>
    </row>
  </sheetData>
  <mergeCells count="3">
    <mergeCell ref="B2:F2"/>
    <mergeCell ref="I4:Q4"/>
    <mergeCell ref="S4:AB4"/>
  </mergeCells>
  <phoneticPr fontId="2"/>
  <dataValidations count="2">
    <dataValidation type="list" allowBlank="1" showInputMessage="1" showErrorMessage="1" sqref="N12 N6 I6 I8 N8 N10 I10 I12" xr:uid="{8C1613CD-18C5-40F3-9453-F61E71BB239A}">
      <formula1>"1,2,3,4,5,6,7,8,9,10,11,12"</formula1>
    </dataValidation>
    <dataValidation type="list" allowBlank="1" showInputMessage="1" showErrorMessage="1" sqref="P12 P6 K6 K8 P8 P10 K10 K12" xr:uid="{4CB5B9B2-054B-44A7-A938-EC4D94585A71}">
      <formula1>"1,2,3,4,5,6,7,8,9,10,11,12,13,14,15,16,17,18,19,20,21,22,23,24,25,26,27,28,29,30,31"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様式第10号</vt:lpstr>
      <vt:lpstr>研修記録簿</vt:lpstr>
      <vt:lpstr>（非表示）（参考）記入例の図</vt:lpstr>
      <vt:lpstr>研修記録簿!Print_Area</vt:lpstr>
      <vt:lpstr>様式第10号!Print_Area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R7-3 雇用就農資金 雇用就農者育成・独立支援タイプ 助成金交付申請書（PC入力版）</dc:title>
  <dc:subject/>
  <dc:creator/>
  <cp:keywords/>
  <dc:description/>
  <cp:lastModifiedBy>M-PAGE</cp:lastModifiedBy>
  <cp:revision/>
  <cp:lastPrinted>2025-10-07T06:00:26Z</cp:lastPrinted>
  <dcterms:created xsi:type="dcterms:W3CDTF">2002-01-11T03:29:33Z</dcterms:created>
  <dcterms:modified xsi:type="dcterms:W3CDTF">2026-01-27T08:05:13Z</dcterms:modified>
  <cp:category/>
  <cp:contentStatus/>
</cp:coreProperties>
</file>