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autoCompressPictures="0"/>
  <mc:AlternateContent xmlns:mc="http://schemas.openxmlformats.org/markup-compatibility/2006">
    <mc:Choice Requires="x15">
      <x15ac:absPath xmlns:x15ac="http://schemas.microsoft.com/office/spreadsheetml/2010/11/ac" url="\\192.168.1.243\maindata\2022-R04\04経営・人材対策部\人材セクション\3.雇用就農資金\★令和4年度第2回募集\募集要領・様式\新法人設立支援タイプ\"/>
    </mc:Choice>
  </mc:AlternateContent>
  <xr:revisionPtr revIDLastSave="0" documentId="13_ncr:1_{3603F5E2-7E6F-4FB2-BE93-696B5F9DB446}" xr6:coauthVersionLast="47" xr6:coauthVersionMax="47" xr10:uidLastSave="{00000000-0000-0000-0000-000000000000}"/>
  <workbookProtection workbookAlgorithmName="SHA-512" workbookHashValue="y2Ru9QY+v6tVecXIPpUvEduJ9KA6jeMRH/bKVvYUcDJMk0PmzpnxwHrn629R1DoUZEYlP0XxO9EsuAJBKhU2nQ==" workbookSaltValue="gxsExZrCmre1mcjTXU5Grw==" workbookSpinCount="100000" lockStructure="1"/>
  <bookViews>
    <workbookView xWindow="-120" yWindow="-120" windowWidth="29040" windowHeight="15840" xr2:uid="{00000000-000D-0000-FFFF-FFFF00000000}"/>
  </bookViews>
  <sheets>
    <sheet name="F1" sheetId="2" r:id="rId1"/>
    <sheet name="F2" sheetId="3" r:id="rId2"/>
    <sheet name="F3-5" sheetId="4" r:id="rId3"/>
    <sheet name="F6" sheetId="11" r:id="rId4"/>
    <sheet name="F7" sheetId="5" r:id="rId5"/>
    <sheet name="F8" sheetId="12" r:id="rId6"/>
    <sheet name="F9" sheetId="13" r:id="rId7"/>
    <sheet name="forSystem" sheetId="7" r:id="rId8"/>
  </sheets>
  <calcPr calcId="191029"/>
  <customWorkbookViews>
    <customWorkbookView name="中尾 崇之 - 個人用ビュー" guid="{F5BE8772-6784-FB4C-8209-94E9FCC2FC4F}" mergeInterval="0" personalView="1" xWindow="33" yWindow="30" windowWidth="1453" windowHeight="8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0" i="2" l="1"/>
  <c r="Q98" i="2"/>
  <c r="Z160" i="5"/>
  <c r="Z158" i="5"/>
  <c r="M119" i="2"/>
  <c r="Z80" i="2"/>
  <c r="R9" i="2"/>
  <c r="L77" i="5"/>
  <c r="V76" i="5"/>
  <c r="F150" i="7"/>
  <c r="F110" i="7"/>
  <c r="S26" i="12"/>
  <c r="S24" i="12"/>
  <c r="R22" i="12"/>
  <c r="R20" i="12"/>
  <c r="F89" i="7"/>
  <c r="L16" i="7" l="1"/>
  <c r="M16" i="7" s="1"/>
  <c r="F35" i="7"/>
  <c r="N16" i="7" l="1"/>
  <c r="O16" i="7" s="1"/>
  <c r="F62" i="7" l="1"/>
  <c r="T7" i="5"/>
  <c r="F341" i="7"/>
  <c r="F339" i="7"/>
  <c r="F337" i="7"/>
  <c r="F340" i="7"/>
  <c r="F338" i="7"/>
  <c r="F335" i="7"/>
  <c r="F336" i="7"/>
  <c r="F334" i="7"/>
  <c r="F333" i="7"/>
  <c r="F65" i="7"/>
  <c r="F78" i="7" l="1"/>
  <c r="F76" i="7"/>
  <c r="F332" i="7"/>
  <c r="F331" i="7"/>
  <c r="F330" i="7"/>
  <c r="F329" i="7"/>
  <c r="F328" i="7"/>
  <c r="F327" i="7"/>
  <c r="F326" i="7"/>
  <c r="F325" i="7"/>
  <c r="F362" i="7"/>
  <c r="F361" i="7"/>
  <c r="F360" i="7"/>
  <c r="F359" i="7"/>
  <c r="F358" i="7"/>
  <c r="F357" i="7"/>
  <c r="F356" i="7"/>
  <c r="F355" i="7"/>
  <c r="F354" i="7"/>
  <c r="F353" i="7"/>
  <c r="F352" i="7"/>
  <c r="F351" i="7"/>
  <c r="F350" i="7"/>
  <c r="F349" i="7"/>
  <c r="F348" i="7"/>
  <c r="F347" i="7"/>
  <c r="F346" i="7"/>
  <c r="F345" i="7"/>
  <c r="F344" i="7"/>
  <c r="F343" i="7"/>
  <c r="F342" i="7"/>
  <c r="F369" i="7"/>
  <c r="F368" i="7"/>
  <c r="F367" i="7"/>
  <c r="F366" i="7"/>
  <c r="F365" i="7"/>
  <c r="F364" i="7"/>
  <c r="F363" i="7"/>
  <c r="F321" i="7"/>
  <c r="F317" i="7"/>
  <c r="F315" i="7"/>
  <c r="F316" i="7"/>
  <c r="F314" i="7"/>
  <c r="F307" i="7"/>
  <c r="F304" i="7"/>
  <c r="F302" i="7"/>
  <c r="F301" i="7"/>
  <c r="F299" i="7"/>
  <c r="F298" i="7"/>
  <c r="F297" i="7"/>
  <c r="F296" i="7"/>
  <c r="F295" i="7"/>
  <c r="F294" i="7"/>
  <c r="F293" i="7"/>
  <c r="F292" i="7"/>
  <c r="F291" i="7"/>
  <c r="F290" i="7"/>
  <c r="F289" i="7"/>
  <c r="F286" i="7"/>
  <c r="F285" i="7"/>
  <c r="F284" i="7"/>
  <c r="F283" i="7"/>
  <c r="F282" i="7"/>
  <c r="F281" i="7"/>
  <c r="F280" i="7"/>
  <c r="F279" i="7"/>
  <c r="F277" i="7"/>
  <c r="F275" i="7"/>
  <c r="F273" i="7"/>
  <c r="F271" i="7"/>
  <c r="F270" i="7"/>
  <c r="F269" i="7"/>
  <c r="F266" i="7"/>
  <c r="F265" i="7"/>
  <c r="F262" i="7"/>
  <c r="F261" i="7"/>
  <c r="F258" i="7"/>
  <c r="F257" i="7"/>
  <c r="F224" i="7"/>
  <c r="F223" i="7"/>
  <c r="F222" i="7"/>
  <c r="F221" i="7"/>
  <c r="F218" i="7"/>
  <c r="F215" i="7"/>
  <c r="F214" i="7"/>
  <c r="F211" i="7"/>
  <c r="F208" i="7"/>
  <c r="F205" i="7"/>
  <c r="F204" i="7"/>
  <c r="F203" i="7"/>
  <c r="F202" i="7"/>
  <c r="F201" i="7"/>
  <c r="F200" i="7"/>
  <c r="F199" i="7"/>
  <c r="F198" i="7"/>
  <c r="F190" i="7"/>
  <c r="F189" i="7"/>
  <c r="F188" i="7"/>
  <c r="F186" i="7"/>
  <c r="F185" i="7"/>
  <c r="F184" i="7"/>
  <c r="F182" i="7"/>
  <c r="F181" i="7"/>
  <c r="F180" i="7"/>
  <c r="F177" i="7"/>
  <c r="F178" i="7"/>
  <c r="F176" i="7"/>
  <c r="F174" i="7"/>
  <c r="F171" i="7"/>
  <c r="F168" i="7"/>
  <c r="F165" i="7"/>
  <c r="F164" i="7"/>
  <c r="F163" i="7"/>
  <c r="F162" i="7"/>
  <c r="F161" i="7"/>
  <c r="F147" i="7"/>
  <c r="F144" i="7"/>
  <c r="F143" i="7"/>
  <c r="F142" i="7"/>
  <c r="F141" i="7"/>
  <c r="F139" i="7"/>
  <c r="F138" i="7"/>
  <c r="F135" i="7"/>
  <c r="F133" i="7"/>
  <c r="F132" i="7"/>
  <c r="F129" i="7"/>
  <c r="F126" i="7"/>
  <c r="F125" i="7"/>
  <c r="F124" i="7"/>
  <c r="F120" i="7"/>
  <c r="F119" i="7"/>
  <c r="F118" i="7"/>
  <c r="F117" i="7"/>
  <c r="F116" i="7"/>
  <c r="F115" i="7"/>
  <c r="F114" i="7"/>
  <c r="F113" i="7"/>
  <c r="F112" i="7"/>
  <c r="F111" i="7"/>
  <c r="F109" i="7"/>
  <c r="F108" i="7"/>
  <c r="F107" i="7"/>
  <c r="F106" i="7"/>
  <c r="F105" i="7"/>
  <c r="F104" i="7"/>
  <c r="F103" i="7"/>
  <c r="F102" i="7"/>
  <c r="F101" i="7"/>
  <c r="F100" i="7"/>
  <c r="F96" i="7"/>
  <c r="F94" i="7"/>
  <c r="F93" i="7"/>
  <c r="F92" i="7"/>
  <c r="F91" i="7"/>
  <c r="F90" i="7"/>
  <c r="F83" i="7"/>
  <c r="F82" i="7"/>
  <c r="F74" i="7"/>
  <c r="F72" i="7"/>
  <c r="F71" i="7"/>
  <c r="F70" i="7"/>
  <c r="F69" i="7"/>
  <c r="F64" i="7"/>
  <c r="F59" i="7"/>
  <c r="F52" i="7"/>
  <c r="F49" i="7"/>
  <c r="F46" i="7"/>
  <c r="F45" i="7"/>
  <c r="F43" i="7"/>
  <c r="F34" i="7"/>
  <c r="F31" i="7"/>
  <c r="F27" i="7"/>
  <c r="F25" i="7"/>
  <c r="F24" i="7"/>
  <c r="F23" i="7"/>
  <c r="F22" i="7"/>
  <c r="F21" i="7"/>
  <c r="F19" i="7"/>
  <c r="F20" i="7"/>
  <c r="F18" i="7"/>
  <c r="F17" i="7"/>
  <c r="F16" i="7"/>
  <c r="F56" i="7"/>
  <c r="F55" i="7"/>
  <c r="F54" i="7"/>
  <c r="F53" i="7"/>
  <c r="F322" i="7"/>
  <c r="F320" i="7"/>
  <c r="F319" i="7"/>
  <c r="F313" i="7"/>
  <c r="F312" i="7"/>
  <c r="F311" i="7"/>
  <c r="F310" i="7"/>
  <c r="F309" i="7"/>
  <c r="F308" i="7"/>
  <c r="F306" i="7"/>
  <c r="F305" i="7"/>
  <c r="F303" i="7"/>
  <c r="F288" i="7"/>
  <c r="F287" i="7"/>
  <c r="F278" i="7"/>
  <c r="F276" i="7"/>
  <c r="F274" i="7"/>
  <c r="F272" i="7"/>
  <c r="F268" i="7"/>
  <c r="F267" i="7"/>
  <c r="F264" i="7"/>
  <c r="F263" i="7"/>
  <c r="F260" i="7"/>
  <c r="F259"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0" i="7"/>
  <c r="F219" i="7"/>
  <c r="F217" i="7"/>
  <c r="F216" i="7"/>
  <c r="F213" i="7"/>
  <c r="F212" i="7"/>
  <c r="F210" i="7"/>
  <c r="F209" i="7"/>
  <c r="F191" i="7"/>
  <c r="F187" i="7"/>
  <c r="F183" i="7"/>
  <c r="F179" i="7"/>
  <c r="F173" i="7"/>
  <c r="F172" i="7"/>
  <c r="F170" i="7"/>
  <c r="F169" i="7"/>
  <c r="F149" i="7"/>
  <c r="F148" i="7"/>
  <c r="F146" i="7"/>
  <c r="F145" i="7"/>
  <c r="F140" i="7"/>
  <c r="F136" i="7"/>
  <c r="F134" i="7"/>
  <c r="F131" i="7"/>
  <c r="F130" i="7"/>
  <c r="F128" i="7"/>
  <c r="F127" i="7"/>
  <c r="F123" i="7"/>
  <c r="F122" i="7"/>
  <c r="F121" i="7"/>
  <c r="F98" i="7"/>
  <c r="F97" i="7"/>
  <c r="F81" i="7"/>
  <c r="F80" i="7"/>
  <c r="F73" i="7"/>
  <c r="F11" i="7"/>
  <c r="F63" i="7"/>
  <c r="F61" i="7"/>
  <c r="F60" i="7"/>
  <c r="F58" i="7"/>
  <c r="F57" i="7"/>
  <c r="F51" i="7"/>
  <c r="F50" i="7"/>
  <c r="F48" i="7"/>
  <c r="F47" i="7"/>
  <c r="F44" i="7"/>
  <c r="F42" i="7"/>
  <c r="F39" i="7"/>
  <c r="F38" i="7"/>
  <c r="F37" i="7"/>
  <c r="F36" i="7"/>
  <c r="F33" i="7"/>
  <c r="F32" i="7"/>
  <c r="F30" i="7"/>
  <c r="F29" i="7"/>
  <c r="F28" i="7"/>
  <c r="F26" i="7"/>
  <c r="F15" i="7"/>
  <c r="F14" i="7"/>
  <c r="F13" i="7"/>
  <c r="F12" i="7"/>
  <c r="F10" i="7"/>
  <c r="F9" i="7"/>
  <c r="F8" i="7"/>
  <c r="F7" i="7"/>
  <c r="F6" i="7"/>
  <c r="F5" i="7"/>
  <c r="F3" i="7"/>
  <c r="F4" i="7"/>
  <c r="Y25" i="13" l="1"/>
  <c r="N39" i="7"/>
  <c r="M12" i="5" s="1"/>
  <c r="N38" i="7"/>
  <c r="B10" i="5" s="1"/>
  <c r="N37" i="7"/>
  <c r="B6" i="5" s="1"/>
  <c r="N36" i="7"/>
  <c r="B73" i="11" s="1"/>
  <c r="N35" i="7"/>
  <c r="A46" i="2" s="1"/>
  <c r="D40" i="13"/>
  <c r="D36" i="13"/>
  <c r="L25" i="13"/>
  <c r="Q44" i="13"/>
  <c r="M70" i="11"/>
  <c r="U72" i="11"/>
  <c r="M72" i="11"/>
  <c r="AE106" i="11"/>
  <c r="AE104" i="11"/>
  <c r="AE102" i="11"/>
  <c r="S98" i="11"/>
  <c r="K110" i="11"/>
  <c r="M8" i="5" l="1"/>
  <c r="S19" i="11"/>
  <c r="U19" i="11" s="1"/>
  <c r="A2" i="13"/>
  <c r="A2" i="12"/>
  <c r="A2" i="5"/>
  <c r="A2" i="11"/>
  <c r="A2" i="4"/>
  <c r="A2" i="3"/>
  <c r="S89" i="13"/>
  <c r="AD80" i="13"/>
  <c r="T78" i="13"/>
  <c r="T76" i="13"/>
  <c r="B85" i="13"/>
  <c r="B83" i="13"/>
  <c r="B73" i="13"/>
  <c r="B71" i="13"/>
  <c r="B65" i="13"/>
  <c r="AD60" i="13"/>
  <c r="T58" i="13"/>
  <c r="T56" i="13"/>
  <c r="B63" i="13"/>
  <c r="B53" i="13"/>
  <c r="B51" i="13"/>
  <c r="AB32" i="13"/>
  <c r="L6" i="13"/>
  <c r="AA22" i="13"/>
  <c r="T19" i="13"/>
  <c r="Y17" i="13"/>
  <c r="W11" i="13"/>
  <c r="R14" i="13"/>
  <c r="X48" i="11"/>
  <c r="X63" i="2"/>
  <c r="P31" i="11"/>
  <c r="T16" i="11"/>
  <c r="K19" i="11"/>
  <c r="F99" i="7" s="1"/>
  <c r="AB76" i="2"/>
  <c r="V76" i="2"/>
  <c r="A10" i="13"/>
  <c r="P33" i="11" l="1"/>
  <c r="Q35" i="11"/>
  <c r="K38" i="11"/>
  <c r="A13" i="13"/>
  <c r="S22" i="3" l="1"/>
  <c r="F84" i="7" s="1"/>
  <c r="A16" i="13"/>
  <c r="A25" i="13"/>
  <c r="AD21" i="3" l="1"/>
  <c r="A31" i="13"/>
  <c r="A45" i="13"/>
  <c r="X22" i="3" l="1"/>
  <c r="F85" i="7" s="1"/>
  <c r="A50" i="13"/>
  <c r="Y76" i="11" l="1"/>
  <c r="F137" i="7" s="1"/>
  <c r="L26" i="7"/>
  <c r="N23" i="7"/>
  <c r="N24" i="7" s="1"/>
  <c r="M23" i="7"/>
  <c r="L23" i="7"/>
  <c r="L24" i="7" s="1"/>
  <c r="K23" i="7"/>
  <c r="L20" i="7"/>
  <c r="K20" i="7"/>
  <c r="D50" i="12"/>
  <c r="D46" i="12"/>
  <c r="D42" i="12"/>
  <c r="D38" i="12"/>
  <c r="X14" i="12"/>
  <c r="M9" i="12"/>
  <c r="AB8" i="12"/>
  <c r="J6" i="4"/>
  <c r="M94" i="11"/>
  <c r="Y91" i="11"/>
  <c r="O91" i="11"/>
  <c r="N89" i="11"/>
  <c r="N87" i="11"/>
  <c r="M83" i="11"/>
  <c r="Y79" i="11"/>
  <c r="N79" i="11"/>
  <c r="S77" i="11"/>
  <c r="M77" i="11"/>
  <c r="S74" i="11"/>
  <c r="N67" i="11"/>
  <c r="R64" i="11"/>
  <c r="R62" i="11"/>
  <c r="R60" i="11"/>
  <c r="Q57" i="11"/>
  <c r="AB55" i="11"/>
  <c r="M53" i="11"/>
  <c r="X50" i="11"/>
  <c r="S45" i="11"/>
  <c r="S42" i="11"/>
  <c r="K27" i="11"/>
  <c r="Q24" i="11"/>
  <c r="P22" i="11"/>
  <c r="N13" i="11"/>
  <c r="K10" i="11"/>
  <c r="K7" i="11"/>
  <c r="Q12" i="2"/>
  <c r="O5" i="7"/>
  <c r="N11" i="7" s="1"/>
  <c r="O11" i="7" s="1"/>
  <c r="O4" i="7"/>
  <c r="N10" i="7" s="1"/>
  <c r="O10" i="7" s="1"/>
  <c r="O3" i="7"/>
  <c r="N9" i="7" s="1"/>
  <c r="O9" i="7" s="1"/>
  <c r="O2" i="7"/>
  <c r="N8" i="7" s="1"/>
  <c r="O8" i="7" s="1"/>
  <c r="N5" i="7"/>
  <c r="N4" i="7"/>
  <c r="N3" i="7"/>
  <c r="N2" i="7"/>
  <c r="M5" i="7"/>
  <c r="M4" i="7"/>
  <c r="M3" i="7"/>
  <c r="M2" i="7"/>
  <c r="L5" i="7"/>
  <c r="L4" i="7"/>
  <c r="L3" i="7"/>
  <c r="L2" i="7"/>
  <c r="O94" i="5"/>
  <c r="S121" i="2"/>
  <c r="T85" i="5"/>
  <c r="Z156" i="5"/>
  <c r="Z154" i="5"/>
  <c r="V90" i="5"/>
  <c r="A52" i="13"/>
  <c r="A54" i="13"/>
  <c r="A7" i="12"/>
  <c r="A6" i="11"/>
  <c r="L25" i="7" l="1"/>
  <c r="L27" i="7" s="1"/>
  <c r="L10" i="7"/>
  <c r="M10" i="7" s="1"/>
  <c r="L9" i="7"/>
  <c r="M9" i="7" s="1"/>
  <c r="L11" i="7"/>
  <c r="M11" i="7" s="1"/>
  <c r="L8" i="7"/>
  <c r="O12" i="7"/>
  <c r="N12" i="7"/>
  <c r="A9" i="11"/>
  <c r="A13" i="12"/>
  <c r="A62" i="13"/>
  <c r="A64" i="13" s="1"/>
  <c r="O15" i="7" l="1"/>
  <c r="M24" i="7" s="1"/>
  <c r="M8" i="7"/>
  <c r="M12" i="7" s="1"/>
  <c r="Y76" i="5" s="1"/>
  <c r="L12" i="7"/>
  <c r="Y19" i="5"/>
  <c r="T54" i="5"/>
  <c r="K28" i="5"/>
  <c r="K25" i="5"/>
  <c r="S87" i="2"/>
  <c r="S95" i="2"/>
  <c r="S91" i="2"/>
  <c r="P76" i="2"/>
  <c r="A70" i="13"/>
  <c r="A19" i="12"/>
  <c r="A72" i="13"/>
  <c r="A12" i="11"/>
  <c r="A74" i="13"/>
  <c r="M15" i="7" l="1"/>
  <c r="L15" i="7" s="1"/>
  <c r="A15" i="11"/>
  <c r="A82" i="13"/>
  <c r="N15" i="7" l="1"/>
  <c r="L17" i="7" s="1"/>
  <c r="N99" i="5"/>
  <c r="K76" i="2"/>
  <c r="T82" i="2"/>
  <c r="X65" i="2"/>
  <c r="A84" i="13"/>
  <c r="A18" i="11"/>
  <c r="M59" i="5" l="1"/>
  <c r="R88" i="5"/>
  <c r="Y78" i="5"/>
  <c r="P19" i="5"/>
  <c r="R60" i="5"/>
  <c r="P104" i="2"/>
  <c r="M108" i="2"/>
  <c r="A89" i="13"/>
  <c r="A21" i="11"/>
  <c r="U132" i="5" l="1"/>
  <c r="U130" i="5"/>
  <c r="R134" i="5"/>
  <c r="A30" i="11"/>
  <c r="A41" i="11"/>
  <c r="S36" i="5" l="1"/>
  <c r="A44" i="11"/>
  <c r="A47" i="11"/>
  <c r="V83" i="5" l="1"/>
  <c r="Q79" i="5"/>
  <c r="A52" i="11"/>
  <c r="A59" i="11"/>
  <c r="T11" i="5" l="1"/>
  <c r="A66" i="11"/>
  <c r="AC91" i="2" l="1"/>
  <c r="A73" i="11"/>
  <c r="S54" i="2" l="1"/>
  <c r="S57" i="2"/>
  <c r="A82" i="11"/>
  <c r="S125" i="5" l="1"/>
  <c r="S123" i="5"/>
  <c r="S121" i="5"/>
  <c r="A92" i="11"/>
  <c r="A96" i="11"/>
  <c r="Z117" i="2" l="1"/>
  <c r="P117" i="2"/>
  <c r="Z104" i="2"/>
  <c r="O51" i="2" l="1"/>
  <c r="Q21" i="2"/>
  <c r="K128" i="5" l="1"/>
  <c r="F300" i="7" s="1"/>
  <c r="V43" i="2" l="1"/>
  <c r="L43" i="2"/>
  <c r="V40" i="2"/>
  <c r="L40" i="2"/>
  <c r="A6" i="5"/>
  <c r="A11" i="2"/>
  <c r="O167" i="5" l="1"/>
  <c r="O165" i="5"/>
  <c r="N146" i="5"/>
  <c r="U145" i="5"/>
  <c r="P142" i="5"/>
  <c r="P140" i="5"/>
  <c r="R139" i="5"/>
  <c r="N139" i="5"/>
  <c r="T136" i="5"/>
  <c r="P128" i="5"/>
  <c r="S119" i="5"/>
  <c r="W108" i="5"/>
  <c r="O108" i="5"/>
  <c r="W106" i="5"/>
  <c r="O106" i="5"/>
  <c r="O104" i="5"/>
  <c r="M101" i="5"/>
  <c r="T22" i="5"/>
  <c r="K22" i="5"/>
  <c r="Q15" i="5"/>
  <c r="A14" i="2"/>
  <c r="A10" i="5"/>
  <c r="A17" i="2"/>
  <c r="M127" i="2" l="1"/>
  <c r="A20" i="2"/>
  <c r="A29" i="2"/>
  <c r="A14" i="5"/>
  <c r="Q23" i="2" l="1"/>
  <c r="A20" i="5"/>
  <c r="A32" i="2"/>
  <c r="A23" i="5"/>
  <c r="A35" i="2"/>
  <c r="A38" i="2"/>
  <c r="O111" i="2" l="1"/>
  <c r="O115" i="2"/>
  <c r="A41" i="2"/>
  <c r="A50" i="2"/>
  <c r="A53" i="2"/>
  <c r="A56" i="2" s="1"/>
  <c r="A26" i="5"/>
  <c r="M124" i="2" l="1"/>
  <c r="M103" i="2"/>
  <c r="O68" i="2"/>
  <c r="K31" i="2"/>
  <c r="V37" i="2"/>
  <c r="V34" i="2"/>
  <c r="L37" i="2"/>
  <c r="L34" i="2"/>
  <c r="K26" i="2"/>
  <c r="K19" i="2"/>
  <c r="K16" i="2"/>
  <c r="A29" i="5"/>
  <c r="A59" i="2"/>
  <c r="A80" i="5"/>
  <c r="A62" i="2"/>
  <c r="A67" i="2"/>
  <c r="A87" i="5"/>
  <c r="A70" i="2"/>
  <c r="A96" i="5"/>
  <c r="A144" i="5" s="1"/>
  <c r="A153" i="5"/>
  <c r="A79" i="2"/>
  <c r="A84" i="2"/>
  <c r="A97" i="2"/>
  <c r="A102" i="2"/>
  <c r="A107" i="2"/>
  <c r="A118" i="2"/>
  <c r="A123" i="2"/>
  <c r="A126" i="2" s="1"/>
  <c r="A171" i="5"/>
</calcChain>
</file>

<file path=xl/sharedStrings.xml><?xml version="1.0" encoding="utf-8"?>
<sst xmlns="http://schemas.openxmlformats.org/spreadsheetml/2006/main" count="1884" uniqueCount="1201">
  <si>
    <t>１　農業法人等の概要　</t>
  </si>
  <si>
    <t>〒</t>
  </si>
  <si>
    <t xml:space="preserve"> —</t>
  </si>
  <si>
    <t>代表者役職(全角）</t>
  </si>
  <si>
    <t>経営形態</t>
  </si>
  <si>
    <t xml:space="preserve"> </t>
  </si>
  <si>
    <t>主な作目</t>
  </si>
  <si>
    <t>年間総売上げ
（全体）</t>
  </si>
  <si>
    <t xml:space="preserve">経常損益
（個人の場合は所得） </t>
  </si>
  <si>
    <t>年間総売上げ</t>
  </si>
  <si>
    <t>年</t>
  </si>
  <si>
    <t>万円</t>
  </si>
  <si>
    <t>前年</t>
  </si>
  <si>
    <t>月</t>
  </si>
  <si>
    <t>日時点（派遣・季節的従事者を除く常時雇用従業員）</t>
  </si>
  <si>
    <t xml:space="preserve"> 名　※パート・アルバイトも常時雇用の場合は含めます。</t>
  </si>
  <si>
    <t>日</t>
  </si>
  <si>
    <t>〜</t>
  </si>
  <si>
    <t>↓有の場合</t>
  </si>
  <si>
    <t>助成等の名称</t>
  </si>
  <si>
    <t>事業実施機関</t>
  </si>
  <si>
    <t>助成の内容 </t>
  </si>
  <si>
    <t>助成期間 </t>
  </si>
  <si>
    <t>就業規則の有無</t>
  </si>
  <si>
    <t>労働基準監督署等への届出</t>
  </si>
  <si>
    <t>ＧＡＰ認証の取得</t>
  </si>
  <si>
    <t>性別</t>
  </si>
  <si>
    <t>西暦</t>
  </si>
  <si>
    <t>年齢(半角）</t>
  </si>
  <si>
    <t>歳</t>
  </si>
  <si>
    <t>同居の有無</t>
  </si>
  <si>
    <t>（</t>
  </si>
  <si>
    <t>ヵ月）</t>
  </si>
  <si>
    <t>就業形態：</t>
  </si>
  <si>
    <t>その他の場合</t>
  </si>
  <si>
    <t>研修生の農業インターンシップ活用の有無</t>
  </si>
  <si>
    <t>交付期間：</t>
  </si>
  <si>
    <t>役職：</t>
  </si>
  <si>
    <t>労災保険</t>
  </si>
  <si>
    <t>氏名：</t>
  </si>
  <si>
    <t>・研修2年目</t>
  </si>
  <si>
    <t>（雇用期間 </t>
  </si>
  <si>
    <t>その他の場合：</t>
  </si>
  <si>
    <t>就業の場所</t>
  </si>
  <si>
    <t>従事すべき業務の内容</t>
  </si>
  <si>
    <t>1 始業・終業の時刻等</t>
  </si>
  <si>
    <t>始業（</t>
  </si>
  <si>
    <t>時</t>
  </si>
  <si>
    <t>分）</t>
  </si>
  <si>
    <t>終業（</t>
  </si>
  <si>
    <t>分）、休憩時間</t>
  </si>
  <si>
    <t>分</t>
  </si>
  <si>
    <t>(</t>
  </si>
  <si>
    <t>月）</t>
  </si>
  <si>
    <t>時間/週</t>
  </si>
  <si>
    <t>当たり</t>
  </si>
  <si>
    <t>）</t>
  </si>
  <si>
    <t>１　賃金</t>
  </si>
  <si>
    <t>円、月給換算では</t>
  </si>
  <si>
    <t>円</t>
  </si>
  <si>
    <t xml:space="preserve">イ（ </t>
  </si>
  <si>
    <t>住　居</t>
  </si>
  <si>
    <t>手当　計算方法：</t>
  </si>
  <si>
    <t>円/月）</t>
  </si>
  <si>
    <t xml:space="preserve">ロ（ </t>
  </si>
  <si>
    <t>通　勤</t>
  </si>
  <si>
    <t>ハ（</t>
  </si>
  <si>
    <t>ニ（</t>
  </si>
  <si>
    <t>％</t>
  </si>
  <si>
    <t>５　昇　給（</t>
  </si>
  <si>
    <t>時期等：</t>
  </si>
  <si>
    <t>６　賞　与（</t>
  </si>
  <si>
    <t>７　退職金（</t>
  </si>
  <si>
    <t xml:space="preserve">２ 自己都合退職の手続（退職する </t>
  </si>
  <si>
    <t>日以上前に届け出ること） </t>
  </si>
  <si>
    <t>３ 解雇の事由及び手続 </t>
  </si>
  <si>
    <t>厚生年金</t>
  </si>
  <si>
    <t>所在地（郵便番号1）</t>
  </si>
  <si>
    <t>所在地（郵便番号2）</t>
  </si>
  <si>
    <t>所在地（住所2）</t>
  </si>
  <si>
    <t>所在地（住所3）</t>
  </si>
  <si>
    <t>代表者氏名(姓)</t>
  </si>
  <si>
    <t>元号</t>
  </si>
  <si>
    <t>代表者氏名(名)</t>
  </si>
  <si>
    <t>生年月日(半角）:年</t>
  </si>
  <si>
    <t>代表者フリガナ(セイ）</t>
  </si>
  <si>
    <t>生年月日(半角）:月</t>
  </si>
  <si>
    <t>代表者フリガナ(メイ）</t>
  </si>
  <si>
    <t>生年月日(半角）:日</t>
  </si>
  <si>
    <t>電話番号1</t>
  </si>
  <si>
    <t>電話番号2</t>
  </si>
  <si>
    <t>電話番号3</t>
  </si>
  <si>
    <t>FAX番号1</t>
  </si>
  <si>
    <t>FAX番号2</t>
  </si>
  <si>
    <t>FAX番号3</t>
  </si>
  <si>
    <t>前年：年</t>
  </si>
  <si>
    <t>前年：年間売上(全体)：万円</t>
  </si>
  <si>
    <t>前年：経常損益（個人の場合は所得）：万円</t>
  </si>
  <si>
    <t>前年：農業関連（※）年間総売上げ：万円</t>
  </si>
  <si>
    <t>　改善した　年</t>
  </si>
  <si>
    <t>　改善した　月</t>
  </si>
  <si>
    <t>農業次世代人材投資資金（経営開始型）の有無</t>
  </si>
  <si>
    <t>交付対象期間 1(年)</t>
  </si>
  <si>
    <t>交付対象期間 1(月)</t>
  </si>
  <si>
    <t>交付対象期間 1(日)</t>
  </si>
  <si>
    <t>交付対象期間 2(年)</t>
  </si>
  <si>
    <t>交付対象期間 2(月)</t>
  </si>
  <si>
    <t>交付対象期間 2(日)</t>
  </si>
  <si>
    <t>研修生受け入れに伴う国又は地方自治体による他の助成等の有無</t>
  </si>
  <si>
    <t>５　昇　給：時期等</t>
  </si>
  <si>
    <t>助成期間　1(年)</t>
  </si>
  <si>
    <t>助成期間　1(月)</t>
  </si>
  <si>
    <t>助成期間　1(日)</t>
  </si>
  <si>
    <t>助成期間　2(年)</t>
  </si>
  <si>
    <t>３ 解雇の事由及び手続</t>
  </si>
  <si>
    <t>助成期間　2(月)</t>
  </si>
  <si>
    <t>・ 労働保険の適用 ：労災保険</t>
  </si>
  <si>
    <t>助成期間　2(日)</t>
  </si>
  <si>
    <t>・ 労働保険の適用 ：雇用保険</t>
  </si>
  <si>
    <t>・ 社会保険の適用：厚生年金</t>
  </si>
  <si>
    <t>就業規則の有無労働基準監督署等への届出</t>
  </si>
  <si>
    <t>協力雇用主制度への登録の有無</t>
  </si>
  <si>
    <t>農業法人等名（フリガナ）</t>
    <phoneticPr fontId="9"/>
  </si>
  <si>
    <t>所在地（郵便番号、住所）</t>
    <phoneticPr fontId="9"/>
  </si>
  <si>
    <t>代表者役職(全角）</t>
    <phoneticPr fontId="9"/>
  </si>
  <si>
    <t>経営形態</t>
    <phoneticPr fontId="9"/>
  </si>
  <si>
    <t>電話番号</t>
    <phoneticPr fontId="9"/>
  </si>
  <si>
    <t>FAX番号</t>
    <phoneticPr fontId="9"/>
  </si>
  <si>
    <t>主な作目</t>
    <phoneticPr fontId="9"/>
  </si>
  <si>
    <t>経営状況</t>
    <phoneticPr fontId="9"/>
  </si>
  <si>
    <t>就業規則の有無</t>
    <phoneticPr fontId="9"/>
  </si>
  <si>
    <t>ＧＡＰ認証の取得</t>
    <phoneticPr fontId="9"/>
  </si>
  <si>
    <t>性別</t>
    <phoneticPr fontId="9"/>
  </si>
  <si>
    <t>生年月日(半角）</t>
    <phoneticPr fontId="9"/>
  </si>
  <si>
    <t>年齢(半角）</t>
    <phoneticPr fontId="9"/>
  </si>
  <si>
    <t>研修指導者</t>
    <phoneticPr fontId="9"/>
  </si>
  <si>
    <t>研修期間（助成期間）</t>
    <phoneticPr fontId="9"/>
  </si>
  <si>
    <t>退職に関する事項</t>
    <phoneticPr fontId="9"/>
  </si>
  <si>
    <t>賃金（数字は半角）</t>
    <phoneticPr fontId="9"/>
  </si>
  <si>
    <t>休暇</t>
    <phoneticPr fontId="9"/>
  </si>
  <si>
    <t>休日</t>
    <phoneticPr fontId="9"/>
  </si>
  <si>
    <t>始業・終業の時刻、休憩時間、所定時間外労働の有無等に関する事項</t>
    <phoneticPr fontId="9"/>
  </si>
  <si>
    <t>従事すべき業務の内容</t>
    <phoneticPr fontId="9"/>
  </si>
  <si>
    <t>就業の場所</t>
    <phoneticPr fontId="9"/>
  </si>
  <si>
    <t>雇用形態</t>
    <phoneticPr fontId="9"/>
  </si>
  <si>
    <t>雇用期間</t>
    <phoneticPr fontId="9"/>
  </si>
  <si>
    <t>研修内容：</t>
    <phoneticPr fontId="9"/>
  </si>
  <si>
    <t>従事させる作業等</t>
    <phoneticPr fontId="9"/>
  </si>
  <si>
    <t>トライアル雇用奨励金の使用の有無：</t>
    <phoneticPr fontId="9"/>
  </si>
  <si>
    <t>月</t>
    <rPh sb="0" eb="1">
      <t xml:space="preserve">ツキ </t>
    </rPh>
    <phoneticPr fontId="9"/>
  </si>
  <si>
    <t>円</t>
    <phoneticPr fontId="9"/>
  </si>
  <si>
    <t>年</t>
    <phoneticPr fontId="9"/>
  </si>
  <si>
    <t>（全角）</t>
    <rPh sb="1" eb="3">
      <t xml:space="preserve">ゼンカク </t>
    </rPh>
    <phoneticPr fontId="9"/>
  </si>
  <si>
    <t>（半角）</t>
    <rPh sb="1" eb="2">
      <t xml:space="preserve">ハン </t>
    </rPh>
    <rPh sb="2" eb="3">
      <t xml:space="preserve">ゼンカク </t>
    </rPh>
    <phoneticPr fontId="9"/>
  </si>
  <si>
    <t>西暦</t>
    <rPh sb="0" eb="2">
      <t xml:space="preserve">セイレキ </t>
    </rPh>
    <phoneticPr fontId="9"/>
  </si>
  <si>
    <t>改善した:西暦</t>
    <rPh sb="5" eb="7">
      <t xml:space="preserve">セイレキ </t>
    </rPh>
    <phoneticPr fontId="9"/>
  </si>
  <si>
    <t>研修先名：</t>
    <rPh sb="3" eb="4">
      <t>ナマエ</t>
    </rPh>
    <phoneticPr fontId="9"/>
  </si>
  <si>
    <t>当該法人等以外での過去の農業就業経験の有無</t>
    <phoneticPr fontId="9"/>
  </si>
  <si>
    <t>）</t>
    <phoneticPr fontId="9"/>
  </si>
  <si>
    <t>※月給制とは、固定額の月額基本給がある場合です。</t>
    <phoneticPr fontId="9"/>
  </si>
  <si>
    <t>※正社員採用日後に試用期間がある場合は、以下にご記入ください</t>
    <phoneticPr fontId="9"/>
  </si>
  <si>
    <t>試用期間</t>
    <phoneticPr fontId="9"/>
  </si>
  <si>
    <t>月</t>
    <rPh sb="0" eb="1">
      <t>ガツ</t>
    </rPh>
    <phoneticPr fontId="9"/>
  </si>
  <si>
    <t>備考</t>
    <rPh sb="0" eb="2">
      <t>ビコウ</t>
    </rPh>
    <phoneticPr fontId="9"/>
  </si>
  <si>
    <t>※上記事項で追記すべきことがあれば記載ください。</t>
    <phoneticPr fontId="9"/>
  </si>
  <si>
    <t>雇用期間：年1</t>
    <rPh sb="0" eb="4">
      <t>コヨウキカン</t>
    </rPh>
    <rPh sb="5" eb="6">
      <t>ネン</t>
    </rPh>
    <phoneticPr fontId="9"/>
  </si>
  <si>
    <t>雇用期間：月1</t>
    <rPh sb="0" eb="4">
      <t>コヨウキカン</t>
    </rPh>
    <rPh sb="5" eb="6">
      <t>ツキ</t>
    </rPh>
    <phoneticPr fontId="9"/>
  </si>
  <si>
    <t>雇用期間：日1</t>
    <rPh sb="0" eb="4">
      <t>コヨウキカン</t>
    </rPh>
    <rPh sb="5" eb="6">
      <t>ヒ</t>
    </rPh>
    <phoneticPr fontId="9"/>
  </si>
  <si>
    <t>雇用期間：年2</t>
    <rPh sb="0" eb="4">
      <t>コヨウキカン</t>
    </rPh>
    <rPh sb="5" eb="6">
      <t>ネン</t>
    </rPh>
    <phoneticPr fontId="9"/>
  </si>
  <si>
    <t>雇用期間：月2</t>
    <rPh sb="0" eb="4">
      <t>コヨウキカン</t>
    </rPh>
    <rPh sb="5" eb="6">
      <t>ツキ</t>
    </rPh>
    <phoneticPr fontId="9"/>
  </si>
  <si>
    <t>雇用期間：日2</t>
    <rPh sb="0" eb="4">
      <t>コヨウキカン</t>
    </rPh>
    <rPh sb="5" eb="6">
      <t>ヒ</t>
    </rPh>
    <phoneticPr fontId="9"/>
  </si>
  <si>
    <t>↓有の場合</t>
    <rPh sb="1" eb="2">
      <t xml:space="preserve">アリ </t>
    </rPh>
    <phoneticPr fontId="9"/>
  </si>
  <si>
    <t>※</t>
    <phoneticPr fontId="16"/>
  </si>
  <si>
    <t>-</t>
    <phoneticPr fontId="9"/>
  </si>
  <si>
    <t>４　賃金支払日：日</t>
    <phoneticPr fontId="16"/>
  </si>
  <si>
    <t>研修生区分</t>
    <rPh sb="0" eb="3">
      <t xml:space="preserve">ケンシュウセイ </t>
    </rPh>
    <rPh sb="3" eb="5">
      <t xml:space="preserve">ケンキュウセイクブン </t>
    </rPh>
    <phoneticPr fontId="16"/>
  </si>
  <si>
    <t>2 その他の休暇</t>
    <phoneticPr fontId="16"/>
  </si>
  <si>
    <t>携帯電話1</t>
    <rPh sb="0" eb="4">
      <t xml:space="preserve">ケイタイデンワ </t>
    </rPh>
    <phoneticPr fontId="16"/>
  </si>
  <si>
    <t>携帯電話2</t>
    <rPh sb="0" eb="4">
      <t xml:space="preserve">ケイタイデンワ </t>
    </rPh>
    <phoneticPr fontId="16"/>
  </si>
  <si>
    <t>携帯電話3</t>
    <rPh sb="0" eb="4">
      <t xml:space="preserve">ケイタイデンワ </t>
    </rPh>
    <phoneticPr fontId="16"/>
  </si>
  <si>
    <t>年</t>
    <phoneticPr fontId="16"/>
  </si>
  <si>
    <t>（注）提出された資料は返却しません。</t>
    <phoneticPr fontId="9"/>
  </si>
  <si>
    <t>日</t>
    <rPh sb="0" eb="1">
      <t xml:space="preserve">ヒ </t>
    </rPh>
    <phoneticPr fontId="9"/>
  </si>
  <si>
    <t>年</t>
    <rPh sb="0" eb="1">
      <t xml:space="preserve">ネン </t>
    </rPh>
    <phoneticPr fontId="9"/>
  </si>
  <si>
    <t>農業法人等名（全角）</t>
    <rPh sb="7" eb="9">
      <t xml:space="preserve">ゼンカク </t>
    </rPh>
    <phoneticPr fontId="9"/>
  </si>
  <si>
    <t>代表者氏名(全角）</t>
    <rPh sb="3" eb="5">
      <t xml:space="preserve">シメイ </t>
    </rPh>
    <phoneticPr fontId="9"/>
  </si>
  <si>
    <t>セイ</t>
    <phoneticPr fontId="9"/>
  </si>
  <si>
    <t>姓</t>
    <rPh sb="0" eb="1">
      <t xml:space="preserve">セイ </t>
    </rPh>
    <phoneticPr fontId="9"/>
  </si>
  <si>
    <t>メイ</t>
    <phoneticPr fontId="9"/>
  </si>
  <si>
    <t>名</t>
    <rPh sb="0" eb="1">
      <t xml:space="preserve">メイ </t>
    </rPh>
    <phoneticPr fontId="9"/>
  </si>
  <si>
    <t>農業関連（※2）</t>
    <phoneticPr fontId="9"/>
  </si>
  <si>
    <t>携帯電話番号（※1）</t>
    <phoneticPr fontId="9"/>
  </si>
  <si>
    <t>※協力雇用主とは、犯罪・非行の前歴のために定職に就くことが容易ではない刑務所出所者等を、その事情を理解した上で雇用し、改善更生に協力する民間の事業主のことです。法務省では、犯罪や非行をした人の就労支援を一層推進していくために、「協力雇用主」制度を設け、様々な支援施策を実施しています。</t>
    <phoneticPr fontId="9"/>
  </si>
  <si>
    <t>携帯電話番号1</t>
    <rPh sb="0" eb="4">
      <t xml:space="preserve">ケイタイデンワ </t>
    </rPh>
    <phoneticPr fontId="16"/>
  </si>
  <si>
    <t>携帯電話番号2</t>
    <rPh sb="0" eb="4">
      <t xml:space="preserve">ケイタイデンワ </t>
    </rPh>
    <phoneticPr fontId="16"/>
  </si>
  <si>
    <t>携帯電話番号3</t>
    <rPh sb="0" eb="4">
      <t xml:space="preserve">ケイタイデンワ </t>
    </rPh>
    <phoneticPr fontId="16"/>
  </si>
  <si>
    <t>携帯電話番号</t>
    <rPh sb="0" eb="6">
      <t xml:space="preserve">ケイタイバンゴウ </t>
    </rPh>
    <phoneticPr fontId="9"/>
  </si>
  <si>
    <t>一般社団法人全国農業会議所会長 殿</t>
  </si>
  <si>
    <t>氏名</t>
    <phoneticPr fontId="16"/>
  </si>
  <si>
    <t>フリガナ</t>
    <phoneticPr fontId="9"/>
  </si>
  <si>
    <t>就業前の住所</t>
    <phoneticPr fontId="9"/>
  </si>
  <si>
    <t>〒</t>
    <phoneticPr fontId="16"/>
  </si>
  <si>
    <t>就業後の住所</t>
    <rPh sb="2" eb="3">
      <t xml:space="preserve">ゴ </t>
    </rPh>
    <phoneticPr fontId="9"/>
  </si>
  <si>
    <t>月　〜</t>
    <rPh sb="0" eb="1">
      <t>ガツ</t>
    </rPh>
    <phoneticPr fontId="9"/>
  </si>
  <si>
    <t>３　賃金締切日：　毎月</t>
    <phoneticPr fontId="16"/>
  </si>
  <si>
    <t>４　賃金支払日：　毎月</t>
    <phoneticPr fontId="16"/>
  </si>
  <si>
    <t>月</t>
    <rPh sb="0" eb="1">
      <t xml:space="preserve">ツキ </t>
    </rPh>
    <phoneticPr fontId="16"/>
  </si>
  <si>
    <t>年</t>
    <rPh sb="0" eb="1">
      <t xml:space="preserve">ネン </t>
    </rPh>
    <phoneticPr fontId="16"/>
  </si>
  <si>
    <t>時</t>
    <rPh sb="0" eb="1">
      <t xml:space="preserve">ジ </t>
    </rPh>
    <phoneticPr fontId="16"/>
  </si>
  <si>
    <t>ホ（</t>
    <phoneticPr fontId="16"/>
  </si>
  <si>
    <t>へ（</t>
    <phoneticPr fontId="16"/>
  </si>
  <si>
    <t>交付対象期間：　西暦</t>
    <rPh sb="8" eb="10">
      <t xml:space="preserve">セイレキ </t>
    </rPh>
    <phoneticPr fontId="9"/>
  </si>
  <si>
    <t>　西暦</t>
    <rPh sb="1" eb="3">
      <t xml:space="preserve">セイレキ </t>
    </rPh>
    <phoneticPr fontId="9"/>
  </si>
  <si>
    <t>　西暦</t>
    <phoneticPr fontId="9"/>
  </si>
  <si>
    <t>　　西暦</t>
    <rPh sb="2" eb="4">
      <t xml:space="preserve">セイレキ </t>
    </rPh>
    <phoneticPr fontId="9"/>
  </si>
  <si>
    <t>　西暦</t>
    <phoneticPr fontId="16"/>
  </si>
  <si>
    <t>西暦</t>
    <phoneticPr fontId="16"/>
  </si>
  <si>
    <t>　基本賃金</t>
    <rPh sb="1" eb="5">
      <t>キホンチンギン</t>
    </rPh>
    <phoneticPr fontId="9"/>
  </si>
  <si>
    <t>日〜西暦</t>
    <phoneticPr fontId="16"/>
  </si>
  <si>
    <t>（決算期</t>
    <rPh sb="1" eb="4">
      <t xml:space="preserve">ケッサンキ </t>
    </rPh>
    <phoneticPr fontId="9"/>
  </si>
  <si>
    <t>〜</t>
    <phoneticPr fontId="9"/>
  </si>
  <si>
    <t>月）</t>
    <phoneticPr fontId="9"/>
  </si>
  <si>
    <t>取組状況</t>
    <phoneticPr fontId="16"/>
  </si>
  <si>
    <t>・　その他</t>
    <phoneticPr fontId="16"/>
  </si>
  <si>
    <t>（働き方改革の参考定義）
若い方や多様な人材が働きやすいように、経営者の意識の向上、作業を省力化する最先端の技術を活用、労務管理の考え方の導入、生産性の高い取り組みへの見直し、かつ「人」に優しい環境作りができるかということを経営者が考え、取り組み、実現していること。</t>
    <phoneticPr fontId="9"/>
  </si>
  <si>
    <t>代表者の親族であるか
（３親等以内)</t>
    <phoneticPr fontId="9"/>
  </si>
  <si>
    <t>役員：</t>
    <rPh sb="0" eb="2">
      <t xml:space="preserve">ヤクイン </t>
    </rPh>
    <phoneticPr fontId="16"/>
  </si>
  <si>
    <t>正社員としての採用日</t>
    <phoneticPr fontId="16"/>
  </si>
  <si>
    <t>※変形労働時間制、シフト制等による始業・終業時間が異なる場合は、異なるごとに記載</t>
    <phoneticPr fontId="9"/>
  </si>
  <si>
    <t>①　変形労働時間制、シフト制等</t>
    <phoneticPr fontId="16"/>
  </si>
  <si>
    <t>②法律で定める休憩時間の採用</t>
  </si>
  <si>
    <t>（休憩：６時間を超える労働に対し45分以上、８時間を超える労働に対し１時間以上）</t>
    <phoneticPr fontId="16"/>
  </si>
  <si>
    <t>２　労働時間</t>
    <phoneticPr fontId="16"/>
  </si>
  <si>
    <t>※日並びに週の所定労働時間が変形労働時間制、シフト制等による始業・終業時間が異なる場合は、異なるごとに記載</t>
    <phoneticPr fontId="16"/>
  </si>
  <si>
    <t>（</t>
    <phoneticPr fontId="16"/>
  </si>
  <si>
    <t>時間/日）</t>
    <phoneticPr fontId="16"/>
  </si>
  <si>
    <t>①</t>
  </si>
  <si>
    <t>②　年間の所定労働時間</t>
    <phoneticPr fontId="16"/>
  </si>
  <si>
    <t>③　所定外労働時間</t>
    <phoneticPr fontId="16"/>
  </si>
  <si>
    <t>（　年</t>
    <rPh sb="2" eb="3">
      <t xml:space="preserve">ネン </t>
    </rPh>
    <phoneticPr fontId="16"/>
  </si>
  <si>
    <t>時間　）</t>
    <phoneticPr fontId="16"/>
  </si>
  <si>
    <t>１　定例日（</t>
    <phoneticPr fontId="16"/>
  </si>
  <si>
    <t>２　法律で定める休日の採用</t>
    <phoneticPr fontId="16"/>
  </si>
  <si>
    <t>１　年次有給休暇</t>
    <phoneticPr fontId="16"/>
  </si>
  <si>
    <t>　法律で定める年次有給休暇の採用</t>
    <phoneticPr fontId="16"/>
  </si>
  <si>
    <t>①基本賃金</t>
    <phoneticPr fontId="16"/>
  </si>
  <si>
    <t>月給の場合</t>
    <phoneticPr fontId="9"/>
  </si>
  <si>
    <t>日給の場合</t>
    <phoneticPr fontId="9"/>
  </si>
  <si>
    <t>時給の場合</t>
    <phoneticPr fontId="9"/>
  </si>
  <si>
    <t>③上記①、②の基本賃金・諸手当の見込み合計額</t>
    <phoneticPr fontId="16"/>
  </si>
  <si>
    <t>日</t>
    <phoneticPr fontId="16"/>
  </si>
  <si>
    <t>時</t>
    <phoneticPr fontId="16"/>
  </si>
  <si>
    <t>②従業員の人材育成および評価（経営ビジョン、面談、給与表等）の仕組みを整備</t>
    <phoneticPr fontId="16"/>
  </si>
  <si>
    <t>③農業の「働き方改革」に資する施設を整備</t>
    <phoneticPr fontId="16"/>
  </si>
  <si>
    <t>・　高齢者や育児中の女性等の多様な人材が働ける環境の整備</t>
    <phoneticPr fontId="16"/>
  </si>
  <si>
    <t>・　明確な雇用契約や評価制度等による労務管理の実施</t>
    <phoneticPr fontId="16"/>
  </si>
  <si>
    <t>・　データ化、マニュアル化、整理整頓等による作業の効率化</t>
    <phoneticPr fontId="16"/>
  </si>
  <si>
    <t>・　農業の特性に合った就労条件の整備や作業の平準化</t>
    <phoneticPr fontId="16"/>
  </si>
  <si>
    <t>その他　詳細</t>
    <rPh sb="4" eb="6">
      <t xml:space="preserve">ショウサイ </t>
    </rPh>
    <phoneticPr fontId="16"/>
  </si>
  <si>
    <t>研修2年目　従事させる作業等</t>
    <rPh sb="0" eb="2">
      <t xml:space="preserve">ケンシュウ </t>
    </rPh>
    <rPh sb="3" eb="4">
      <t xml:space="preserve">ネンメ </t>
    </rPh>
    <rPh sb="6" eb="8">
      <t xml:space="preserve">ジュウジサセルサギョウ </t>
    </rPh>
    <rPh sb="13" eb="14">
      <t xml:space="preserve">ナド </t>
    </rPh>
    <phoneticPr fontId="9"/>
  </si>
  <si>
    <t>研修2年目　習得させる作業等</t>
    <rPh sb="0" eb="2">
      <t xml:space="preserve">ケンシュウ </t>
    </rPh>
    <rPh sb="3" eb="4">
      <t xml:space="preserve">ネンメ </t>
    </rPh>
    <rPh sb="6" eb="8">
      <t xml:space="preserve">シュウトク </t>
    </rPh>
    <rPh sb="13" eb="14">
      <t xml:space="preserve">ナド </t>
    </rPh>
    <phoneticPr fontId="9"/>
  </si>
  <si>
    <t>・生活困窮者</t>
  </si>
  <si>
    <t>・刑務所出所者等</t>
  </si>
  <si>
    <t>２　割増賃金率</t>
    <phoneticPr fontId="9"/>
  </si>
  <si>
    <t xml:space="preserve">所定外労働 </t>
  </si>
  <si>
    <t>休日労働</t>
    <phoneticPr fontId="16"/>
  </si>
  <si>
    <t>雇用保険</t>
    <phoneticPr fontId="16"/>
  </si>
  <si>
    <t xml:space="preserve">健康保険 </t>
  </si>
  <si>
    <t>３　賃金締切日：日</t>
    <phoneticPr fontId="16"/>
  </si>
  <si>
    <t>２　割増賃金率：所定外労働</t>
    <phoneticPr fontId="9"/>
  </si>
  <si>
    <t>２　割増賃金率：休日労働</t>
    <rPh sb="0" eb="5">
      <t>ワリマシチンギンリツ</t>
    </rPh>
    <phoneticPr fontId="9"/>
  </si>
  <si>
    <t>text</t>
    <phoneticPr fontId="16"/>
  </si>
  <si>
    <t>実施項目</t>
    <rPh sb="0" eb="2">
      <t>ジッシ</t>
    </rPh>
    <rPh sb="2" eb="4">
      <t>コウモク</t>
    </rPh>
    <phoneticPr fontId="16"/>
  </si>
  <si>
    <t>時間/週</t>
    <phoneticPr fontId="16"/>
  </si>
  <si>
    <t>※所定労働時間</t>
    <rPh sb="6" eb="7">
      <t xml:space="preserve">カン </t>
    </rPh>
    <phoneticPr fontId="16"/>
  </si>
  <si>
    <t>時間）</t>
    <phoneticPr fontId="16"/>
  </si>
  <si>
    <t>メールアドレス</t>
    <phoneticPr fontId="9"/>
  </si>
  <si>
    <t>従業員数（農業部門（※３））</t>
    <phoneticPr fontId="9"/>
  </si>
  <si>
    <t>日時点(募集期間内の日付を記入すること)</t>
    <phoneticPr fontId="9"/>
  </si>
  <si>
    <t>　常時使用する従業員の数（※４）:</t>
    <phoneticPr fontId="9"/>
  </si>
  <si>
    <t xml:space="preserve"> 名</t>
    <phoneticPr fontId="9"/>
  </si>
  <si>
    <r>
      <rPr>
        <b/>
        <sz val="12"/>
        <color theme="1"/>
        <rFont val="ＭＳ Ｐ明朝"/>
        <family val="1"/>
        <charset val="128"/>
      </rPr>
      <t>・　高齢者や育児中の女性等の多様な人材が働ける環境の整備</t>
    </r>
    <r>
      <rPr>
        <sz val="12"/>
        <color theme="1"/>
        <rFont val="ＭＳ Ｐ明朝"/>
        <family val="1"/>
        <charset val="128"/>
      </rPr>
      <t xml:space="preserve">
（短時間労働の導入、労働負荷の軽減の工夫　等）</t>
    </r>
    <phoneticPr fontId="16"/>
  </si>
  <si>
    <r>
      <rPr>
        <b/>
        <sz val="12"/>
        <color theme="1"/>
        <rFont val="ＭＳ Ｐ明朝"/>
        <family val="1"/>
        <charset val="128"/>
      </rPr>
      <t>・　明確な雇用契約や評価制度等による労務管理の実施</t>
    </r>
    <r>
      <rPr>
        <sz val="12"/>
        <color theme="1"/>
        <rFont val="ＭＳ Ｐ明朝"/>
        <family val="1"/>
        <charset val="128"/>
      </rPr>
      <t xml:space="preserve">
（雇用契約書の作成、人事評価の明確な基準　等）</t>
    </r>
    <phoneticPr fontId="16"/>
  </si>
  <si>
    <r>
      <rPr>
        <b/>
        <sz val="12"/>
        <color theme="1"/>
        <rFont val="ＭＳ Ｐ明朝"/>
        <family val="1"/>
        <charset val="128"/>
      </rPr>
      <t>・　データ化、マニュアル化、整理整頓等による作業の効率化</t>
    </r>
    <r>
      <rPr>
        <sz val="12"/>
        <color theme="1"/>
        <rFont val="ＭＳ Ｐ明朝"/>
        <family val="1"/>
        <charset val="128"/>
      </rPr>
      <t xml:space="preserve">
（データの記録、物や書類の整理　等）</t>
    </r>
    <phoneticPr fontId="16"/>
  </si>
  <si>
    <r>
      <rPr>
        <b/>
        <sz val="12"/>
        <color theme="1"/>
        <rFont val="ＭＳ Ｐ明朝"/>
        <family val="1"/>
        <charset val="128"/>
      </rPr>
      <t>・　農業の特性に合った就労条件の整備や作業の平準化</t>
    </r>
    <r>
      <rPr>
        <sz val="12"/>
        <color theme="1"/>
        <rFont val="ＭＳ Ｐ明朝"/>
        <family val="1"/>
        <charset val="128"/>
      </rPr>
      <t xml:space="preserve">
（農業の繁閑を活かした就労体系　等）</t>
    </r>
    <phoneticPr fontId="16"/>
  </si>
  <si>
    <t>左記の作業において習得させる技術等</t>
    <phoneticPr fontId="16"/>
  </si>
  <si>
    <t>メールアドレス</t>
    <phoneticPr fontId="16"/>
  </si>
  <si>
    <t>休暇名：</t>
    <rPh sb="0" eb="2">
      <t>ショウサイ</t>
    </rPh>
    <phoneticPr fontId="16"/>
  </si>
  <si>
    <r>
      <t xml:space="preserve">②諸手当の額及び計算方法
</t>
    </r>
    <r>
      <rPr>
        <sz val="10"/>
        <rFont val="ＭＳ Ｐ明朝"/>
        <family val="1"/>
        <charset val="128"/>
      </rPr>
      <t>※通勤手当等の諸手当を日額や距離（㎞）あたりで定めている場合は、月の出勤日数で算出した月額を記入してください。</t>
    </r>
    <phoneticPr fontId="16"/>
  </si>
  <si>
    <t>・研修1年目　</t>
    <phoneticPr fontId="16"/>
  </si>
  <si>
    <t>その他</t>
    <phoneticPr fontId="16"/>
  </si>
  <si>
    <t>１ 定年制</t>
    <phoneticPr fontId="16"/>
  </si>
  <si>
    <t>１ 労働保険の適用 </t>
    <phoneticPr fontId="16"/>
  </si>
  <si>
    <t>２ 社会保険の適用</t>
    <phoneticPr fontId="16"/>
  </si>
  <si>
    <t>１ 育児休業</t>
    <rPh sb="3" eb="4">
      <t>ギョウ</t>
    </rPh>
    <phoneticPr fontId="16"/>
  </si>
  <si>
    <t>２ 介護休業</t>
    <rPh sb="3" eb="4">
      <t>ギョウ</t>
    </rPh>
    <phoneticPr fontId="16"/>
  </si>
  <si>
    <t>３ その他</t>
    <phoneticPr fontId="16"/>
  </si>
  <si>
    <t>※	雇用保険、労働者災害補償保険、厚生年金保険、健康保険の加入を証する書類については、初回の現地確認の際に、確認させていただきます。</t>
    <phoneticPr fontId="16"/>
  </si>
  <si>
    <r>
      <t xml:space="preserve">保険の加入状況
</t>
    </r>
    <r>
      <rPr>
        <sz val="11"/>
        <color rgb="FF000000"/>
        <rFont val="ＭＳ Ｐ明朝"/>
        <family val="1"/>
        <charset val="128"/>
      </rPr>
      <t>※	応募時の状況を記入ください。</t>
    </r>
    <phoneticPr fontId="16"/>
  </si>
  <si>
    <r>
      <t xml:space="preserve">労働環境整備
</t>
    </r>
    <r>
      <rPr>
        <sz val="10"/>
        <rFont val="ＭＳ 明朝"/>
        <family val="1"/>
        <charset val="128"/>
      </rPr>
      <t>※右記項目を１つ以上選択
※誤った項目を選択し削除する場合は、「Delete」キーを押して削除してください。</t>
    </r>
    <phoneticPr fontId="9"/>
  </si>
  <si>
    <t>（無報酬の場合は無しを選択）</t>
    <rPh sb="11" eb="13">
      <t>センタク</t>
    </rPh>
    <phoneticPr fontId="16"/>
  </si>
  <si>
    <t>（１）助成期間（※研修において、栽培管理技術又は家畜の飼養技術は必須とし、研修終了後に独立する場合は、これに加え経営ノウハウの技術も必須です。）</t>
    <phoneticPr fontId="16"/>
  </si>
  <si>
    <t>（２）研修計画</t>
    <phoneticPr fontId="16"/>
  </si>
  <si>
    <t>研修計画</t>
    <phoneticPr fontId="9"/>
  </si>
  <si>
    <t>（３）就農に関するポータルサイトに掲載している研修計画と異なる場合の研修計画</t>
    <phoneticPr fontId="16"/>
  </si>
  <si>
    <t>研修指導者</t>
    <phoneticPr fontId="16"/>
  </si>
  <si>
    <t>・研修3年目</t>
    <phoneticPr fontId="16"/>
  </si>
  <si>
    <t>・研修4年目</t>
    <phoneticPr fontId="16"/>
  </si>
  <si>
    <t>４　反社会的勢力の排除に関する誓約</t>
    <phoneticPr fontId="16"/>
  </si>
  <si>
    <t>５　個人情報の取扱いに関する同意書</t>
    <phoneticPr fontId="16"/>
  </si>
  <si>
    <t>青森県</t>
  </si>
  <si>
    <t>※シフトが多数あり、欄が足りない場合は、おおよその時間を記入ください。</t>
    <phoneticPr fontId="16"/>
  </si>
  <si>
    <t>都道府県</t>
    <rPh sb="0" eb="4">
      <t>トドウ</t>
    </rPh>
    <phoneticPr fontId="16"/>
  </si>
  <si>
    <t>最低賃金</t>
    <rPh sb="0" eb="2">
      <t>サイテイ</t>
    </rPh>
    <rPh sb="2" eb="4">
      <t>チンギn</t>
    </rPh>
    <phoneticPr fontId="16"/>
  </si>
  <si>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</si>
  <si>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</si>
  <si>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</si>
  <si>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</si>
  <si>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</si>
  <si>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</si>
  <si>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</si>
  <si>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</si>
  <si>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</si>
  <si>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</si>
  <si>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</si>
  <si>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</si>
  <si>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</si>
  <si>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</si>
  <si>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</si>
  <si>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</si>
  <si>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</si>
  <si>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</si>
  <si>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</si>
  <si>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</si>
  <si>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</si>
  <si>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</si>
  <si>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</si>
  <si>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</si>
  <si>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</si>
  <si>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</si>
  <si>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</si>
  <si>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</si>
  <si>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</si>
  <si>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</si>
  <si>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</si>
  <si>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</si>
  <si>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</si>
  <si>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</si>
  <si>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</si>
  <si>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</si>
  <si>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</si>
  <si>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</si>
  <si>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</si>
  <si>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</si>
  <si>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</si>
  <si>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</si>
  <si>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t>
    <phoneticPr fontId="16"/>
  </si>
  <si>
    <t>東京都</t>
    <rPh sb="2" eb="3">
      <t>ト</t>
    </rPh>
    <phoneticPr fontId="16"/>
  </si>
  <si>
    <t>京都府</t>
    <rPh sb="2" eb="3">
      <t>f</t>
    </rPh>
    <phoneticPr fontId="16"/>
  </si>
  <si>
    <t>大阪府</t>
    <rPh sb="2" eb="3">
      <t>f</t>
    </rPh>
    <phoneticPr fontId="16"/>
  </si>
  <si>
    <t>月〜</t>
    <rPh sb="0" eb="1">
      <t>ツキ</t>
    </rPh>
    <phoneticPr fontId="16"/>
  </si>
  <si>
    <t>〜月</t>
    <rPh sb="1" eb="2">
      <t xml:space="preserve">ツキ </t>
    </rPh>
    <phoneticPr fontId="16"/>
  </si>
  <si>
    <t>①</t>
    <phoneticPr fontId="16"/>
  </si>
  <si>
    <t>②</t>
    <phoneticPr fontId="16"/>
  </si>
  <si>
    <t>③</t>
    <phoneticPr fontId="16"/>
  </si>
  <si>
    <t>④</t>
    <phoneticPr fontId="16"/>
  </si>
  <si>
    <t>時間/日</t>
    <phoneticPr fontId="16"/>
  </si>
  <si>
    <t>合計</t>
    <phoneticPr fontId="16"/>
  </si>
  <si>
    <t>計</t>
    <rPh sb="0" eb="1">
      <t xml:space="preserve">ケイ </t>
    </rPh>
    <phoneticPr fontId="16"/>
  </si>
  <si>
    <t>/月</t>
    <rPh sb="1" eb="2">
      <t>ツキ</t>
    </rPh>
    <phoneticPr fontId="16"/>
  </si>
  <si>
    <t>/週</t>
    <rPh sb="1" eb="2">
      <t>シュウ</t>
    </rPh>
    <phoneticPr fontId="16"/>
  </si>
  <si>
    <t>/日</t>
    <rPh sb="1" eb="2">
      <t>ニチ</t>
    </rPh>
    <phoneticPr fontId="16"/>
  </si>
  <si>
    <t>提出日</t>
    <rPh sb="0" eb="3">
      <t>テイシュテゥ</t>
    </rPh>
    <phoneticPr fontId="9"/>
  </si>
  <si>
    <t>提出先都道府県</t>
    <rPh sb="0" eb="1">
      <t>テイシュテゥ</t>
    </rPh>
    <rPh sb="3" eb="7">
      <t>トドウフケn</t>
    </rPh>
    <phoneticPr fontId="9"/>
  </si>
  <si>
    <t>２　定着率、新規就農者増加分</t>
    <phoneticPr fontId="16"/>
  </si>
  <si>
    <t>３　働き方改革実行計画</t>
    <phoneticPr fontId="9"/>
  </si>
  <si>
    <t>「働き方改革」等の取組状況及び計画</t>
  </si>
  <si>
    <t>７　雇用契約内容確認書</t>
    <phoneticPr fontId="16"/>
  </si>
  <si>
    <t>8　研修計画</t>
    <phoneticPr fontId="16"/>
  </si>
  <si>
    <t>最低賃金</t>
    <rPh sb="0" eb="4">
      <t>サイテイ</t>
    </rPh>
    <phoneticPr fontId="16"/>
  </si>
  <si>
    <t>月</t>
    <phoneticPr fontId="16"/>
  </si>
  <si>
    <t>労働時間</t>
    <rPh sb="0" eb="4">
      <t>ロウドウ</t>
    </rPh>
    <phoneticPr fontId="16"/>
  </si>
  <si>
    <t>/日カウント</t>
    <phoneticPr fontId="16"/>
  </si>
  <si>
    <t>基本賃金</t>
    <rPh sb="0" eb="4">
      <t>キホn</t>
    </rPh>
    <phoneticPr fontId="16"/>
  </si>
  <si>
    <t>　月給</t>
    <rPh sb="1" eb="3">
      <t xml:space="preserve">ゲッキュウ </t>
    </rPh>
    <phoneticPr fontId="16"/>
  </si>
  <si>
    <t>日給</t>
    <rPh sb="0" eb="2">
      <t>ニッキュウ</t>
    </rPh>
    <phoneticPr fontId="16"/>
  </si>
  <si>
    <t>時給</t>
    <rPh sb="0" eb="2">
      <t>ジキュウ</t>
    </rPh>
    <phoneticPr fontId="16"/>
  </si>
  <si>
    <t>時給換算</t>
    <rPh sb="0" eb="2">
      <t>ジキュウ</t>
    </rPh>
    <rPh sb="2" eb="4">
      <t>カンサn</t>
    </rPh>
    <phoneticPr fontId="16"/>
  </si>
  <si>
    <t>/週　計</t>
    <rPh sb="1" eb="2">
      <t>シュウ</t>
    </rPh>
    <rPh sb="3" eb="4">
      <t xml:space="preserve">ケイ </t>
    </rPh>
    <phoneticPr fontId="16"/>
  </si>
  <si>
    <t>/日</t>
    <phoneticPr fontId="16"/>
  </si>
  <si>
    <t>最低時給比較</t>
    <rPh sb="0" eb="4">
      <t>サイテイ</t>
    </rPh>
    <rPh sb="4" eb="6">
      <t>ヒカク</t>
    </rPh>
    <phoneticPr fontId="16"/>
  </si>
  <si>
    <t>「雇用就農資金」</t>
    <phoneticPr fontId="9"/>
  </si>
  <si>
    <t>雇用就農資金申請書</t>
    <phoneticPr fontId="9"/>
  </si>
  <si>
    <t>事業活用判定シート</t>
    <phoneticPr fontId="16"/>
  </si>
  <si>
    <t>初めて事業を活用した募集回</t>
    <phoneticPr fontId="16"/>
  </si>
  <si>
    <t>令和</t>
    <rPh sb="0" eb="2">
      <t>レイワ</t>
    </rPh>
    <phoneticPr fontId="16"/>
  </si>
  <si>
    <t>回</t>
    <rPh sb="0" eb="1">
      <t xml:space="preserve">カイ </t>
    </rPh>
    <phoneticPr fontId="16"/>
  </si>
  <si>
    <t>１．「定着率」要件（表１）</t>
    <phoneticPr fontId="16"/>
  </si>
  <si>
    <t>対象年度</t>
    <phoneticPr fontId="16"/>
  </si>
  <si>
    <t>平成29年度～令和３年度</t>
    <phoneticPr fontId="16"/>
  </si>
  <si>
    <t>人</t>
    <rPh sb="0" eb="1">
      <t>ニn</t>
    </rPh>
    <phoneticPr fontId="16"/>
  </si>
  <si>
    <t>　対象年度内に事業を活用した者</t>
    <phoneticPr fontId="16"/>
  </si>
  <si>
    <t>定着</t>
    <rPh sb="0" eb="2">
      <t>テイチャク</t>
    </rPh>
    <phoneticPr fontId="16"/>
  </si>
  <si>
    <t>離農</t>
    <rPh sb="0" eb="2">
      <t>リノウ</t>
    </rPh>
    <phoneticPr fontId="16"/>
  </si>
  <si>
    <t>定着率</t>
    <phoneticPr fontId="16"/>
  </si>
  <si>
    <t>判定</t>
    <rPh sb="0" eb="2">
      <t>ハンテイ</t>
    </rPh>
    <phoneticPr fontId="16"/>
  </si>
  <si>
    <t>様式第２号</t>
  </si>
  <si>
    <t>様式第２号 </t>
  </si>
  <si>
    <t>法人等雇用就農者氏名(全角）</t>
    <rPh sb="8" eb="10">
      <t xml:space="preserve">シメイ </t>
    </rPh>
    <phoneticPr fontId="9"/>
  </si>
  <si>
    <t>当該法人等雇用就農者の
農業インターンシップ活用の有無</t>
  </si>
  <si>
    <t>農業次世代人材投資資金（経営開始型）・経営開始資金の受給有無</t>
    <phoneticPr fontId="9"/>
  </si>
  <si>
    <t>確認用：</t>
    <phoneticPr fontId="9"/>
  </si>
  <si>
    <r>
      <t>　雇用就農資金、農の雇用事業、就職氷河期世代雇用就農者実践研修支援事業及び雇用就農者実践研修支援事業において、過去５か年度間に事業を活用し、</t>
    </r>
    <r>
      <rPr>
        <b/>
        <u/>
        <sz val="11"/>
        <color theme="1"/>
        <rFont val="ＭＳ 明朝"/>
        <family val="1"/>
        <charset val="128"/>
      </rPr>
      <t>助成金交付実績のある</t>
    </r>
    <r>
      <rPr>
        <sz val="11"/>
        <color theme="1"/>
        <rFont val="ＭＳ 明朝"/>
        <family val="1"/>
        <charset val="128"/>
      </rPr>
      <t>法人等雇用就農者等の定着率が50％以上である必要があります。
　なお、法人等雇用就農者等が多様な人材の場合及びやむを得ない事情により離農した場合は対象外にできます。対象外となった者については、下記の「対象年度内に事業を活用した者」の人数には加えないでください。</t>
    </r>
    <phoneticPr fontId="16"/>
  </si>
  <si>
    <t>以下枠内に記載の反社会的勢力の排除に関する誓約について、承諾します。</t>
    <rPh sb="0" eb="2">
      <t xml:space="preserve">イカ </t>
    </rPh>
    <phoneticPr fontId="16"/>
  </si>
  <si>
    <t>歳）</t>
  </si>
  <si>
    <t>確認用：</t>
    <rPh sb="0" eb="3">
      <t>カクニn</t>
    </rPh>
    <phoneticPr fontId="16"/>
  </si>
  <si>
    <t>以下枠内に記載の個人情報の取扱いについて、承諾します。</t>
    <rPh sb="0" eb="2">
      <t xml:space="preserve">イカ </t>
    </rPh>
    <phoneticPr fontId="16"/>
  </si>
  <si>
    <t>（休日：少なくとも毎週1日の休日か、4週間を通じて4日以上の休日を与えること。）</t>
  </si>
  <si>
    <t>１　新法人を設立しての独立又は経営継承を志した経緯</t>
    <phoneticPr fontId="16"/>
  </si>
  <si>
    <t>２　新法人設立に関する計画</t>
    <phoneticPr fontId="16"/>
  </si>
  <si>
    <t>就農希望地</t>
    <phoneticPr fontId="9"/>
  </si>
  <si>
    <t>法人設立予定時期</t>
    <phoneticPr fontId="9"/>
  </si>
  <si>
    <t>（内容：</t>
    <rPh sb="1" eb="3">
      <t>ナイヨウ</t>
    </rPh>
    <phoneticPr fontId="16"/>
  </si>
  <si>
    <t>）</t>
    <phoneticPr fontId="16"/>
  </si>
  <si>
    <t>経営内容
（作物等別の面積・飼養頭数等）</t>
    <phoneticPr fontId="16"/>
  </si>
  <si>
    <t>作目等</t>
    <phoneticPr fontId="16"/>
  </si>
  <si>
    <t>規模（面積・飼養頭数等）</t>
    <phoneticPr fontId="16"/>
  </si>
  <si>
    <t>法人設立５年後の所得目標</t>
    <phoneticPr fontId="9"/>
  </si>
  <si>
    <t>全体　　　　　　　　　　　　</t>
    <phoneticPr fontId="16"/>
  </si>
  <si>
    <t>)</t>
    <phoneticPr fontId="16"/>
  </si>
  <si>
    <t>万円)</t>
    <phoneticPr fontId="16"/>
  </si>
  <si>
    <t>万円　（うち農業関連</t>
    <phoneticPr fontId="16"/>
  </si>
  <si>
    <t>新法人を設立しての独立に係る生産基盤、農地、施設、機械、販路等の確保の具体的計画</t>
    <phoneticPr fontId="16"/>
  </si>
  <si>
    <t>今後の計画</t>
    <phoneticPr fontId="16"/>
  </si>
  <si>
    <t>生産基盤（農地等）の確保計画</t>
    <phoneticPr fontId="16"/>
  </si>
  <si>
    <t>※具体的な時期及び詳細内容を記載すること。順次、確保する場合は、その時期を全て記載する。生産基盤の確保に要する経費も記載すること。</t>
    <phoneticPr fontId="16"/>
  </si>
  <si>
    <t>施設、機械等の導入計画</t>
    <phoneticPr fontId="16"/>
  </si>
  <si>
    <t>※具体的な時期及び詳細内容を記載すること。順次、確保する場合は、その時期を全て記載する。施設や機械等の導入に要する経費も記載すること。</t>
    <phoneticPr fontId="16"/>
  </si>
  <si>
    <t>資金の計画</t>
    <phoneticPr fontId="16"/>
  </si>
  <si>
    <t>※具体的な時期及び詳細内容を記載すること。順次、用意する場合は、その時期を全て記載する。</t>
    <phoneticPr fontId="16"/>
  </si>
  <si>
    <t>自己資金：</t>
  </si>
  <si>
    <t>万円</t>
    <phoneticPr fontId="16"/>
  </si>
  <si>
    <t>借入資金：</t>
    <phoneticPr fontId="16"/>
  </si>
  <si>
    <t>（主な借入先：</t>
    <phoneticPr fontId="16"/>
  </si>
  <si>
    <t>※具体的な時期及び詳細内容を記載すること。順次、確保する場合は、その時期を全て記載する。</t>
    <phoneticPr fontId="16"/>
  </si>
  <si>
    <t>販路の計画</t>
    <phoneticPr fontId="16"/>
  </si>
  <si>
    <t>その他
（取得する資格、労働力の確保計画など）</t>
    <phoneticPr fontId="16"/>
  </si>
  <si>
    <t>新法人を設立しての経営継承に係る生産基盤、農地、施設、機械、販路等の継承の具体的計画</t>
    <phoneticPr fontId="16"/>
  </si>
  <si>
    <t>生産基盤（農地等）の継承計画</t>
    <phoneticPr fontId="16"/>
  </si>
  <si>
    <t>※具体的な時期及び詳細内容を記載すること。順次、継承する場合は、その時期を全て記載する。生産基盤の継承に要する経費も記載すること。</t>
    <phoneticPr fontId="16"/>
  </si>
  <si>
    <t>施設、機械等の継承計画</t>
    <phoneticPr fontId="16"/>
  </si>
  <si>
    <t>※具体的な時期及び詳細内容を記載すること。順次、継承する場合は、その時期を全て記載する。施設や機械等の継承に要する経費も記載すること。</t>
    <phoneticPr fontId="16"/>
  </si>
  <si>
    <t>販路の継承計画</t>
    <phoneticPr fontId="16"/>
  </si>
  <si>
    <t>※具体的な時期及び詳細内容を記載すること。順次、継承する場合は、その時期を全て記載する。</t>
    <phoneticPr fontId="16"/>
  </si>
  <si>
    <t>合意書の作成及び締結の予定時期</t>
    <phoneticPr fontId="16"/>
  </si>
  <si>
    <t>※具体的な時期を記載すること。</t>
    <phoneticPr fontId="16"/>
  </si>
  <si>
    <t>移譲希望者の意志確認</t>
    <phoneticPr fontId="16"/>
  </si>
  <si>
    <t>以下の当てはまる項目に、○を付けてください。</t>
    <phoneticPr fontId="16"/>
  </si>
  <si>
    <t>１.</t>
    <phoneticPr fontId="16"/>
  </si>
  <si>
    <t>２.</t>
    <phoneticPr fontId="16"/>
  </si>
  <si>
    <t>３.</t>
    <phoneticPr fontId="16"/>
  </si>
  <si>
    <t>４.</t>
    <phoneticPr fontId="16"/>
  </si>
  <si>
    <t>５.</t>
    <phoneticPr fontId="16"/>
  </si>
  <si>
    <t>６.</t>
    <phoneticPr fontId="16"/>
  </si>
  <si>
    <t>７.</t>
    <phoneticPr fontId="16"/>
  </si>
  <si>
    <t>農業経営の一部又は全部を今後５年以内に中止する予定である。</t>
    <phoneticPr fontId="16"/>
  </si>
  <si>
    <t>農業経営の一部又は全部を、継承希望者へ移譲する意志がある。</t>
    <phoneticPr fontId="16"/>
  </si>
  <si>
    <t>農業技術、経営ノウハウなどの研修を適切に行い、継承希望者を後継者として育成する意志があ</t>
    <phoneticPr fontId="16"/>
  </si>
  <si>
    <t>資産や負債の状況を含めた経営状況を積極的に開示する意志がある。</t>
    <phoneticPr fontId="16"/>
  </si>
  <si>
    <t>販売先や屋号、信用といった無形資産の継承を行う意志がある。</t>
    <phoneticPr fontId="16"/>
  </si>
  <si>
    <t>第三者へ経営移譲することについて、家族（親、配偶者、子など）に十分説明し、了解を得ている。他に従業員等がいる場合においては、従業員等に十分に説明し、了解を得ている。</t>
    <phoneticPr fontId="16"/>
  </si>
  <si>
    <t>代表者氏名（フリガナ）(全角）</t>
    <phoneticPr fontId="9"/>
  </si>
  <si>
    <t>法人等雇用就農者氏名（フリガナ）(全角）</t>
    <phoneticPr fontId="9"/>
  </si>
  <si>
    <t>①就業規則又はこれに準じるものに年間総労働時間（所定労働時間及び残業時間の合計）を2,445時間以内とすることを規定</t>
    <phoneticPr fontId="9"/>
  </si>
  <si>
    <t>③農業の「働き方改革」に資する施設を整備（※既に取り組んでいる場合は当該施設の写真を添付すること）</t>
    <phoneticPr fontId="9"/>
  </si>
  <si>
    <t>過去の雇用・研修によるトラブルの有無
（法令の違反による労基署からの改善指導を含む。）</t>
    <phoneticPr fontId="9"/>
  </si>
  <si>
    <t>②従業員の人材育成および評価（経営ビジョン、面談、給与表等）の仕組みを整備
　※参考様式④～⑥ 又はこれに準じるものに記載し、実施</t>
    <phoneticPr fontId="9"/>
  </si>
  <si>
    <t>↓有の場合</t>
    <phoneticPr fontId="9"/>
  </si>
  <si>
    <t>↓有（改善した）の場合</t>
    <rPh sb="3" eb="5">
      <t>カイゼn</t>
    </rPh>
    <phoneticPr fontId="9"/>
  </si>
  <si>
    <t>協力雇用主制度への登録</t>
    <phoneticPr fontId="9"/>
  </si>
  <si>
    <t>年度　第</t>
    <rPh sb="0" eb="2">
      <t>ネn</t>
    </rPh>
    <rPh sb="3" eb="4">
      <t xml:space="preserve">ダイ </t>
    </rPh>
    <phoneticPr fontId="16"/>
  </si>
  <si>
    <t>※多様な人材：障がい者、生活困窮者、刑務所出所者等</t>
    <phoneticPr fontId="16"/>
  </si>
  <si>
    <t>以下枠内に記載の内容について、確認して承諾する場合は、チェック（○）を入れてください。</t>
    <rPh sb="0" eb="2">
      <t xml:space="preserve">イカ </t>
    </rPh>
    <phoneticPr fontId="16"/>
  </si>
  <si>
    <t>事業の申請を行うに当たり、次の事項を誓約し、貴会が必要な場合には、都道府県警察本部に照会することについて承諾します。
１　私たちは、反社会的勢力（注）の構成員ではありません。
また、これら反社会的勢力と、社会的に非難されるような関係を現在有しておらず、かつ将来にわたって有しません。
（注）反社会的勢力
暴力団員による不当な行為の防止等に関する法律（平成３年法律第７７号）第２条第２号に規定する暴力団、暴力団関連企業、総会屋、社会運動標榜ゴロ、政治活動標榜ゴロ、特殊知能暴力集団等の団体等
２　私たちは、資金等を供給し、又は便宜を供与するなど反社会的勢力の維持運営に協力し、又は関与するような行為を行いません。
３　上記事項に反する場合、事業承認及び交付の取り消し、受給した交付金の返還請求等、貴会が行う一切の措置について異議、苦情の申立を行いません。</t>
    <phoneticPr fontId="16"/>
  </si>
  <si>
    <t>以下枠内の個人情報の取扱いについて、経営者、研修指導者及び法人等雇用就農者の全員が確認して承諾する場合は、チェック（○）を入れてください。</t>
    <phoneticPr fontId="16"/>
  </si>
  <si>
    <t>雇用就農資金に係る個人情報の取扱いについて
　事業実施主体は、雇用就農資金の実施に際して得た個人情報について、「個人情報の保護に関する法律（平成15年法律第57号）」及び関係法令に基づき、適正に管理し、本事業の実施のために利用します。
　また、事業実施主体は、本事業による法人等雇用就農者の研修状況や就農状況の確認等のフォローアップ活動、申請内容の確認、国等への報告等で利用するほか、本事業の実施のために、提出される申請書類の記載事項をデータベースに登録し、必要最小限度内において関係機関（注）へ提供します。なお、提供された情報に基づき、関係機関が確認等のため連絡を行う場合があります。
関係機関（注）
国、事業実施主体、事業実施主体から業務の一部を委託された者、都道府県、農林業振興公社、青年農業者等育成センター、市町村、農業共済組合</t>
    <phoneticPr fontId="16"/>
  </si>
  <si>
    <t>６　法人等雇用就農者の概要</t>
    <phoneticPr fontId="16"/>
  </si>
  <si>
    <t>（正社員採用日時点の年齢：</t>
    <phoneticPr fontId="16"/>
  </si>
  <si>
    <t>代表者との関係</t>
    <phoneticPr fontId="16"/>
  </si>
  <si>
    <t>↓有の場合</t>
    <phoneticPr fontId="16"/>
  </si>
  <si>
    <t>多様な人材の該当の有無</t>
    <phoneticPr fontId="16"/>
  </si>
  <si>
    <t>・障がい者</t>
    <phoneticPr fontId="16"/>
  </si>
  <si>
    <t>作目:</t>
    <rPh sb="1" eb="2">
      <t xml:space="preserve">メ </t>
    </rPh>
    <phoneticPr fontId="16"/>
  </si>
  <si>
    <t>就農準備資金・農業次世代人材投資資金（準備型）・青年就農給付金（準備型）の受給有無</t>
    <phoneticPr fontId="16"/>
  </si>
  <si>
    <t>「農業インターンシップ」の活用の有無</t>
    <phoneticPr fontId="16"/>
  </si>
  <si>
    <t>※「独立支援タイプ」の場合は、法人等雇用就農者を採用した日</t>
    <phoneticPr fontId="16"/>
  </si>
  <si>
    <t>　　別途細かいシフト表等が既存である場合は、その旨を「14 備考」に記入し、添付資料として提出してください。</t>
    <phoneticPr fontId="16"/>
  </si>
  <si>
    <t>（年次有給休暇:従業員が6ヶ月間継続勤務し、その6ヶ月間の全労働日の8割以上を出勤した場合は、10日以上の有給休暇を付与すること。また、その後は、勤続勤務年数1年ごとに、その日数に1日(3年6ヶ月以後は2日)を加算した有給休暇を総日数が20日に達するまで付与すること。)</t>
    <phoneticPr fontId="16"/>
  </si>
  <si>
    <t>有の場合→</t>
    <phoneticPr fontId="16"/>
  </si>
  <si>
    <t>農業経験年数：</t>
    <phoneticPr fontId="16"/>
  </si>
  <si>
    <t>支援終了直後、５年後、10年後の役職や業務内容又は独立の状況（全て記載）</t>
  </si>
  <si>
    <t>※支援終了後、独立就農を行う場合は、独立に向けたサポート内容を記載してください。</t>
    <phoneticPr fontId="9"/>
  </si>
  <si>
    <t>将来ビジョン</t>
    <phoneticPr fontId="9"/>
  </si>
  <si>
    <t>支援終了10年後</t>
    <phoneticPr fontId="16"/>
  </si>
  <si>
    <t>支援終了直後</t>
  </si>
  <si>
    <t>支援終了5年後</t>
    <phoneticPr fontId="16"/>
  </si>
  <si>
    <t>募集期間</t>
    <rPh sb="0" eb="4">
      <t>ボシュウ</t>
    </rPh>
    <phoneticPr fontId="16"/>
  </si>
  <si>
    <t>※１　代表者と連絡が取れる携帯電話番号
※２　農業関連売上に含まれるもの（農林業センサスに準じる）
　　　・　農産物の販売額（畜産物、栽培きのこ、養蜂、まゆなどを含む。）
　　　・　自ら営む農家レストランや農産物加工品の製造に仕向けた農産物の見積もり額。
　　　・　観光農園を営んでいる場合の入園料（入園料金で農産物を一定量収穫させる場合）。
　　　・　農業関連事業である農産物の加工、貸農園・体験農園、観光農園、農家民宿、農家レストラン、海外への輸出の売上。
※３　農業部門の数を記載
※４　常時使用する従業員の数とは、中小企業基本法第２条に規定する従業員数。「予め解雇の予告を必要とする者」となっており、パート、アルバイト、派遣社員、契約社員、非正規社員及び出向者も含まれるが、日雇い（１箇月を超えないもの）、２箇月以内の期限を定めて使用される者、季節的業務に４箇月以内の期間を定めて使用される者及び試用期間中の者（14日を越えないもの）は含まれない。</t>
    <phoneticPr fontId="9"/>
  </si>
  <si>
    <t>雇用元と（出資など）資本関係ありの場合</t>
    <rPh sb="17" eb="19">
      <t>バアイ</t>
    </rPh>
    <phoneticPr fontId="16"/>
  </si>
  <si>
    <t>雇用元と（共同出荷、技術的支援、施設の共同利用など）協力関係ありの場合</t>
    <rPh sb="16" eb="18">
      <t>バアイ</t>
    </rPh>
    <phoneticPr fontId="16"/>
  </si>
  <si>
    <t>（独立に向けての研修の場合のみ記入）
雇用元との関係</t>
    <phoneticPr fontId="9"/>
  </si>
  <si>
    <t>３　支援終了後に追加で研修を実施する場合の研修計画（最大２年間）</t>
    <phoneticPr fontId="16"/>
  </si>
  <si>
    <t>・研修5年目　</t>
    <phoneticPr fontId="16"/>
  </si>
  <si>
    <t>・研修6年目　</t>
    <phoneticPr fontId="16"/>
  </si>
  <si>
    <t>４　新法人設立後の経営ビジョン（生産方法、販売方法、経営の特徴などを記載）</t>
    <phoneticPr fontId="16"/>
  </si>
  <si>
    <t>新法人</t>
    <rPh sb="0" eb="3">
      <t>シンホウ</t>
    </rPh>
    <phoneticPr fontId="16"/>
  </si>
  <si>
    <t>種別</t>
    <rPh sb="0" eb="2">
      <t>シュベテゥ</t>
    </rPh>
    <phoneticPr fontId="16"/>
  </si>
  <si>
    <t>当該法人等で正社員として採用される以前の雇用契約の有無（独立支援タイプの場合は、今回の雇用契約以前の雇用関係の有無）</t>
    <phoneticPr fontId="16"/>
  </si>
  <si>
    <t>当該法人等での今回の雇用契約以前の雇用関係の有無</t>
  </si>
  <si>
    <t>F1</t>
    <phoneticPr fontId="16"/>
  </si>
  <si>
    <t>F6-14</t>
    <phoneticPr fontId="16"/>
  </si>
  <si>
    <t>F7-1</t>
    <phoneticPr fontId="16"/>
  </si>
  <si>
    <t>採用日</t>
    <phoneticPr fontId="16"/>
  </si>
  <si>
    <t>正社員としての勤務開始日</t>
    <phoneticPr fontId="16"/>
  </si>
  <si>
    <t>勤務開始日</t>
    <phoneticPr fontId="16"/>
  </si>
  <si>
    <t>F7-2</t>
  </si>
  <si>
    <t>育成</t>
    <phoneticPr fontId="16"/>
  </si>
  <si>
    <t>適用</t>
    <rPh sb="0" eb="2">
      <t>テキヨウ</t>
    </rPh>
    <phoneticPr fontId="16"/>
  </si>
  <si>
    <t>雇用就農者育成・独立支援タイプ</t>
    <phoneticPr fontId="16"/>
  </si>
  <si>
    <t>新法人設立支援タイプ</t>
    <phoneticPr fontId="16"/>
  </si>
  <si>
    <t>F7 ※</t>
    <phoneticPr fontId="16"/>
  </si>
  <si>
    <t>　</t>
    <phoneticPr fontId="16"/>
  </si>
  <si>
    <t>開始</t>
    <rPh sb="0" eb="2">
      <t xml:space="preserve">カイシ </t>
    </rPh>
    <phoneticPr fontId="16"/>
  </si>
  <si>
    <t>終了</t>
    <rPh sb="0" eb="2">
      <t>シュウリョウ</t>
    </rPh>
    <phoneticPr fontId="16"/>
  </si>
  <si>
    <t>支援期間中に法人化を行う又は法人化の準備を行う意志がある。</t>
    <phoneticPr fontId="16"/>
  </si>
  <si>
    <t>６　注）経営継承に向けた支援の場合のみ記入</t>
    <rPh sb="12" eb="14">
      <t>シエn</t>
    </rPh>
    <phoneticPr fontId="16"/>
  </si>
  <si>
    <t>５－２　注）経営継承に向けた支援の場合のみ記</t>
    <rPh sb="14" eb="16">
      <t>シエn</t>
    </rPh>
    <phoneticPr fontId="16"/>
  </si>
  <si>
    <t>５－１　注）独立に向けた支援の場合のみ記載</t>
    <rPh sb="12" eb="14">
      <t>シエn</t>
    </rPh>
    <phoneticPr fontId="16"/>
  </si>
  <si>
    <t>※やむを得ない事情により離農：法人等雇用就農者の死亡、天災等やむを得ないと全国農業会議所が認めた場合の離農</t>
    <phoneticPr fontId="16"/>
  </si>
  <si>
    <t>当該法人等雇用就農者の支援終了後の予定</t>
    <phoneticPr fontId="9"/>
  </si>
  <si>
    <t>※就農に関するポータルサイト（農業をはじめる.JP）に計画の登録を行っていない場合は、「就農に関するポータルサイトに掲載している研修計画と異なる」を選択し、（３）に計画を入力して下さい。</t>
    <phoneticPr fontId="16"/>
  </si>
  <si>
    <t>当該法人等雇用就農者受け入れに伴う国による他の助成等の有無</t>
    <rPh sb="0" eb="2">
      <t xml:space="preserve">トウガイ </t>
    </rPh>
    <phoneticPr fontId="9"/>
  </si>
  <si>
    <t>９　新法人設立計画</t>
    <phoneticPr fontId="16"/>
  </si>
  <si>
    <t>※次の入力欄に移動する時はTabキーを押してください。</t>
  </si>
  <si>
    <t>１　農業法人等の概要</t>
    <phoneticPr fontId="16"/>
  </si>
  <si>
    <t>項目名</t>
    <rPh sb="0" eb="3">
      <t>コウモク</t>
    </rPh>
    <phoneticPr fontId="16"/>
  </si>
  <si>
    <t>種類</t>
    <rPh sb="0" eb="2">
      <t>シュルイ</t>
    </rPh>
    <phoneticPr fontId="16"/>
  </si>
  <si>
    <t>文字数</t>
    <rPh sb="0" eb="3">
      <t>モジス</t>
    </rPh>
    <phoneticPr fontId="16"/>
  </si>
  <si>
    <t>カラム名</t>
    <rPh sb="3" eb="4">
      <t>コウモク</t>
    </rPh>
    <phoneticPr fontId="16"/>
  </si>
  <si>
    <t>農業法人等名</t>
    <phoneticPr fontId="16"/>
  </si>
  <si>
    <t>ks_com_1</t>
    <phoneticPr fontId="16"/>
  </si>
  <si>
    <t>農業法人等名（フリガナ）</t>
    <phoneticPr fontId="16"/>
  </si>
  <si>
    <t>ks_com_2</t>
  </si>
  <si>
    <t>number</t>
    <phoneticPr fontId="16"/>
  </si>
  <si>
    <t>ks_com_3</t>
  </si>
  <si>
    <t>ks_com_4</t>
  </si>
  <si>
    <t>所在地（住所1）都道府県</t>
    <rPh sb="8" eb="12">
      <t>トドウフケn</t>
    </rPh>
    <phoneticPr fontId="16"/>
  </si>
  <si>
    <t>select</t>
    <phoneticPr fontId="16"/>
  </si>
  <si>
    <t>ks_com_5</t>
  </si>
  <si>
    <t>ks_com_6</t>
  </si>
  <si>
    <t>ks_com_7</t>
  </si>
  <si>
    <t>ks_com_8</t>
  </si>
  <si>
    <t>ks_com_9</t>
  </si>
  <si>
    <t>ks_com_10</t>
  </si>
  <si>
    <t>ks_com_11</t>
  </si>
  <si>
    <t>ks_com_12</t>
  </si>
  <si>
    <t>radio</t>
    <phoneticPr fontId="16"/>
  </si>
  <si>
    <t>ks_com_13</t>
  </si>
  <si>
    <t>ks_com_14</t>
  </si>
  <si>
    <t>ks_com_15</t>
  </si>
  <si>
    <t>ks_com_16</t>
  </si>
  <si>
    <t>ks_com_17</t>
  </si>
  <si>
    <t>ks_com_18</t>
  </si>
  <si>
    <t>ks_com_19</t>
  </si>
  <si>
    <t>ks_com_20</t>
  </si>
  <si>
    <t>ks_com_21</t>
  </si>
  <si>
    <t>ks_com_22</t>
  </si>
  <si>
    <t>ks_com_23</t>
  </si>
  <si>
    <t>ks_com_24</t>
  </si>
  <si>
    <t>経営状況</t>
    <phoneticPr fontId="16"/>
  </si>
  <si>
    <t>ks_com_25</t>
  </si>
  <si>
    <t>ks_com_26</t>
  </si>
  <si>
    <t>ks_com_27</t>
  </si>
  <si>
    <t>ks_com_28</t>
  </si>
  <si>
    <t>従業員数</t>
    <phoneticPr fontId="16"/>
  </si>
  <si>
    <t>ks_com_29</t>
    <phoneticPr fontId="16"/>
  </si>
  <si>
    <t>ks_com_30</t>
  </si>
  <si>
    <t>ks_com_31</t>
  </si>
  <si>
    <t>ks_com_32</t>
  </si>
  <si>
    <t>労働環境整備</t>
    <phoneticPr fontId="16"/>
  </si>
  <si>
    <t>①就業規則又はその他これに準じるものに年間総労働時間（所定労働時間及び残業時間の合計）を2,445時間以内とすることを規定</t>
    <phoneticPr fontId="16"/>
  </si>
  <si>
    <t>ks_com_33</t>
  </si>
  <si>
    <t>radio</t>
  </si>
  <si>
    <t>ks_com_34</t>
  </si>
  <si>
    <t>決算期 月〜</t>
    <rPh sb="0" eb="3">
      <t xml:space="preserve">ケッサンキ </t>
    </rPh>
    <rPh sb="4" eb="5">
      <t>ツキ</t>
    </rPh>
    <phoneticPr fontId="16"/>
  </si>
  <si>
    <t>ks_com_35</t>
  </si>
  <si>
    <t>〜　月</t>
    <rPh sb="2" eb="3">
      <t>ツキ</t>
    </rPh>
    <phoneticPr fontId="16"/>
  </si>
  <si>
    <t>ks_com_36</t>
  </si>
  <si>
    <t>ks_com_37</t>
  </si>
  <si>
    <t>労働環境整備((3)農業の「働き方改革」に資する施設を整備)</t>
    <phoneticPr fontId="16"/>
  </si>
  <si>
    <t>許可</t>
    <rPh sb="0" eb="2">
      <t>キョカ</t>
    </rPh>
    <phoneticPr fontId="16"/>
  </si>
  <si>
    <t>ks_com_38</t>
  </si>
  <si>
    <t>認可された年度回</t>
    <phoneticPr fontId="16"/>
  </si>
  <si>
    <t>ks_com_39</t>
  </si>
  <si>
    <t>過去の雇用・研修に関するトラブル</t>
    <phoneticPr fontId="16"/>
  </si>
  <si>
    <t>トラブルの有無</t>
    <rPh sb="5" eb="7">
      <t>アリナシ</t>
    </rPh>
    <phoneticPr fontId="16"/>
  </si>
  <si>
    <t>ks_com_40</t>
  </si>
  <si>
    <t>ks_com_41</t>
  </si>
  <si>
    <t>ks_com_42</t>
  </si>
  <si>
    <t>農業次世代人材投資資金（経営開始型）の有無</t>
    <phoneticPr fontId="16"/>
  </si>
  <si>
    <t>ks_com_43</t>
  </si>
  <si>
    <t>ks_com_44</t>
  </si>
  <si>
    <t>ks_com_45</t>
  </si>
  <si>
    <t>ks_com_46</t>
  </si>
  <si>
    <t>ks_com_47</t>
  </si>
  <si>
    <t>ks_com_48</t>
  </si>
  <si>
    <t>ks_com_49</t>
  </si>
  <si>
    <t>当該研修生受け入れに伴う国又は地方自治体による他の助成等の有無</t>
    <phoneticPr fontId="16"/>
  </si>
  <si>
    <t>ks_com_50</t>
  </si>
  <si>
    <t>ks_com_51</t>
  </si>
  <si>
    <t>ks_com_52</t>
  </si>
  <si>
    <t>ks_com_53</t>
  </si>
  <si>
    <t>ks_com_54</t>
  </si>
  <si>
    <t>ks_com_55</t>
  </si>
  <si>
    <t>ks_com_56</t>
  </si>
  <si>
    <t>ks_com_57</t>
  </si>
  <si>
    <t>ks_com_58</t>
  </si>
  <si>
    <t>ks_com_59</t>
  </si>
  <si>
    <t>就業規則の有無</t>
    <phoneticPr fontId="16"/>
  </si>
  <si>
    <t>ks_com_60</t>
  </si>
  <si>
    <t>ks_com_61</t>
  </si>
  <si>
    <t>ks_com_62</t>
  </si>
  <si>
    <t>ks_com_64</t>
  </si>
  <si>
    <t>備考</t>
    <rPh sb="0" eb="2">
      <t>ビコウ</t>
    </rPh>
    <phoneticPr fontId="16"/>
  </si>
  <si>
    <t>textarea</t>
    <phoneticPr fontId="16"/>
  </si>
  <si>
    <t>ks_com_65</t>
  </si>
  <si>
    <t>３　働き方改革</t>
    <rPh sb="2" eb="4">
      <t xml:space="preserve">ハタラキカタカイカク </t>
    </rPh>
    <phoneticPr fontId="16"/>
  </si>
  <si>
    <t>ks_com_66</t>
  </si>
  <si>
    <t>ks_com_67</t>
  </si>
  <si>
    <t>ks_com_68</t>
  </si>
  <si>
    <t>ks_com_69</t>
  </si>
  <si>
    <t>ks_com_70</t>
  </si>
  <si>
    <t>ks_com_71</t>
  </si>
  <si>
    <t>４　反社会的勢力の排除に関する誓約</t>
    <rPh sb="2" eb="4">
      <t xml:space="preserve">ハタラキカタカイカク </t>
    </rPh>
    <phoneticPr fontId="16"/>
  </si>
  <si>
    <t>反社会的勢力の排除に関する誓約</t>
    <phoneticPr fontId="16"/>
  </si>
  <si>
    <t>ks_com_72</t>
  </si>
  <si>
    <t>５　個人情報の取扱いに関する同意書</t>
    <rPh sb="2" eb="4">
      <t xml:space="preserve">ハタラキカタカイカク </t>
    </rPh>
    <phoneticPr fontId="16"/>
  </si>
  <si>
    <t>個人情報の取扱いに関する同意書</t>
    <phoneticPr fontId="16"/>
  </si>
  <si>
    <t>ks_com_73</t>
  </si>
  <si>
    <t>２　定着率、新規就農者増加分</t>
    <rPh sb="0" eb="2">
      <t xml:space="preserve">ハタラキカタカイカク </t>
    </rPh>
    <phoneticPr fontId="16"/>
  </si>
  <si>
    <t>初めて事業を活用した募集回　年</t>
    <phoneticPr fontId="16"/>
  </si>
  <si>
    <t>ks_com_74</t>
    <phoneticPr fontId="16"/>
  </si>
  <si>
    <t>初めて事業を活用した募集回　月</t>
    <rPh sb="14" eb="15">
      <t xml:space="preserve">ツキ </t>
    </rPh>
    <phoneticPr fontId="16"/>
  </si>
  <si>
    <t>ks_com_75</t>
  </si>
  <si>
    <t>「定着率」要件</t>
  </si>
  <si>
    <t>平成29年度～令和３年度　人数</t>
    <rPh sb="13" eb="15">
      <t xml:space="preserve">ニンズウ </t>
    </rPh>
    <phoneticPr fontId="16"/>
  </si>
  <si>
    <t>ks_com_76</t>
  </si>
  <si>
    <t>平成29年度～令和３年度　定着</t>
    <phoneticPr fontId="16"/>
  </si>
  <si>
    <t>ks_com_77</t>
  </si>
  <si>
    <t>平成29年度～令和３年度　離農</t>
    <phoneticPr fontId="16"/>
  </si>
  <si>
    <t>ks_com_78</t>
  </si>
  <si>
    <t>平成29年度～令和３年度　定着率</t>
    <rPh sb="13" eb="16">
      <t xml:space="preserve">テイチャクリツ </t>
    </rPh>
    <phoneticPr fontId="16"/>
  </si>
  <si>
    <t>ks_com_79</t>
    <phoneticPr fontId="16"/>
  </si>
  <si>
    <t>６　新規就農者（研修生）の概要</t>
    <phoneticPr fontId="16"/>
  </si>
  <si>
    <t>カラム名</t>
    <rPh sb="3" eb="4">
      <t>メイ</t>
    </rPh>
    <phoneticPr fontId="16"/>
  </si>
  <si>
    <t>ks_member_1</t>
    <phoneticPr fontId="16"/>
  </si>
  <si>
    <t>ks_member_2</t>
    <phoneticPr fontId="16"/>
  </si>
  <si>
    <t>研修生氏名</t>
    <rPh sb="0" eb="3">
      <t xml:space="preserve">ケンシュウセイ </t>
    </rPh>
    <phoneticPr fontId="16"/>
  </si>
  <si>
    <t>姓</t>
    <phoneticPr fontId="16"/>
  </si>
  <si>
    <t>ks_member_3</t>
  </si>
  <si>
    <t>名</t>
    <phoneticPr fontId="16"/>
  </si>
  <si>
    <t>ks_member_4</t>
  </si>
  <si>
    <t>研修生フリガナ</t>
    <rPh sb="0" eb="3">
      <t xml:space="preserve">ケンシュウセイ </t>
    </rPh>
    <phoneticPr fontId="16"/>
  </si>
  <si>
    <t>セイ</t>
    <phoneticPr fontId="16"/>
  </si>
  <si>
    <t>ks_member_5</t>
  </si>
  <si>
    <t>メイ</t>
    <phoneticPr fontId="16"/>
  </si>
  <si>
    <t>ks_member_6</t>
  </si>
  <si>
    <t>ks_member_7</t>
  </si>
  <si>
    <t>ks_member_8</t>
  </si>
  <si>
    <t>ks_member_9</t>
  </si>
  <si>
    <t>ks_member_10</t>
  </si>
  <si>
    <t>ks_member_11</t>
  </si>
  <si>
    <t>ks_member_12</t>
  </si>
  <si>
    <t>就業前の住所</t>
    <phoneticPr fontId="16"/>
  </si>
  <si>
    <t>郵便番号(半角) 1</t>
    <phoneticPr fontId="16"/>
  </si>
  <si>
    <t>ks_f1_1</t>
    <phoneticPr fontId="16"/>
  </si>
  <si>
    <t>郵便番号(半角) 2</t>
    <phoneticPr fontId="16"/>
  </si>
  <si>
    <t>ks_f1_2</t>
  </si>
  <si>
    <t>都道府県（住所1）</t>
    <rPh sb="0" eb="4">
      <t>トドウ</t>
    </rPh>
    <phoneticPr fontId="16"/>
  </si>
  <si>
    <t>ks_f1_3</t>
  </si>
  <si>
    <t>市町村・番地建物名など（住所2）</t>
    <phoneticPr fontId="16"/>
  </si>
  <si>
    <t>ks_f1_4</t>
  </si>
  <si>
    <t>市町村・番地建物名など（住所3）</t>
    <phoneticPr fontId="16"/>
  </si>
  <si>
    <t>ks_f1_5</t>
  </si>
  <si>
    <t>就業後の住所</t>
    <phoneticPr fontId="16"/>
  </si>
  <si>
    <t>ks_f1_6</t>
  </si>
  <si>
    <t>ks_f1_7</t>
  </si>
  <si>
    <t>ks_f1_8</t>
  </si>
  <si>
    <t>ks_f1_9</t>
  </si>
  <si>
    <t>ks_f1_10</t>
  </si>
  <si>
    <t>就業前の住所と同じ</t>
    <phoneticPr fontId="16"/>
  </si>
  <si>
    <t>checkbox</t>
    <phoneticPr fontId="16"/>
  </si>
  <si>
    <t>ks_f1_61</t>
    <phoneticPr fontId="16"/>
  </si>
  <si>
    <t>ks_f1_11</t>
  </si>
  <si>
    <t>ks_f1_12</t>
  </si>
  <si>
    <t>ks_f1_13</t>
  </si>
  <si>
    <t>ks_f1_14</t>
  </si>
  <si>
    <t>ks_f1_15</t>
  </si>
  <si>
    <t>ks_f1_16</t>
  </si>
  <si>
    <t>ks_f1_17</t>
  </si>
  <si>
    <t>代表者と3親等以内</t>
    <phoneticPr fontId="16"/>
  </si>
  <si>
    <t>有無</t>
    <rPh sb="0" eb="2">
      <t>アリナシ</t>
    </rPh>
    <phoneticPr fontId="16"/>
  </si>
  <si>
    <t>ks_f1_18</t>
  </si>
  <si>
    <t>ks_f1_19</t>
  </si>
  <si>
    <t>同居の有無</t>
    <phoneticPr fontId="16"/>
  </si>
  <si>
    <t>ks_f1_20</t>
  </si>
  <si>
    <t>当該研修生の該当の有無</t>
    <phoneticPr fontId="16"/>
  </si>
  <si>
    <t>障害者</t>
    <phoneticPr fontId="16"/>
  </si>
  <si>
    <t>ks_f1_21</t>
  </si>
  <si>
    <t>生活困窮者</t>
    <phoneticPr fontId="16"/>
  </si>
  <si>
    <t>ks_f1_22</t>
  </si>
  <si>
    <t>刑務所出所者等</t>
    <phoneticPr fontId="16"/>
  </si>
  <si>
    <t>ks_f1_23</t>
  </si>
  <si>
    <t>当該法人等以外での過去の農業就業経験の有無</t>
    <phoneticPr fontId="16"/>
  </si>
  <si>
    <t>有無</t>
    <rPh sb="0" eb="1">
      <t>アリナシ</t>
    </rPh>
    <phoneticPr fontId="16"/>
  </si>
  <si>
    <t>ks_f1_24</t>
  </si>
  <si>
    <t>作物</t>
    <phoneticPr fontId="16"/>
  </si>
  <si>
    <t>ks_f1_25</t>
  </si>
  <si>
    <t>期間：年1</t>
    <rPh sb="0" eb="2">
      <t>キカn</t>
    </rPh>
    <phoneticPr fontId="16"/>
  </si>
  <si>
    <t>ks_f1_26</t>
  </si>
  <si>
    <t>期間：月1</t>
    <phoneticPr fontId="16"/>
  </si>
  <si>
    <t>ks_f1_27</t>
  </si>
  <si>
    <t>期間：日1</t>
    <phoneticPr fontId="16"/>
  </si>
  <si>
    <t>ks_f1_28</t>
  </si>
  <si>
    <t>期間：年2</t>
    <phoneticPr fontId="16"/>
  </si>
  <si>
    <t>ks_f1_29</t>
  </si>
  <si>
    <t>期間：月2</t>
    <phoneticPr fontId="16"/>
  </si>
  <si>
    <t>ks_f1_30</t>
  </si>
  <si>
    <t>期間：日2</t>
    <phoneticPr fontId="16"/>
  </si>
  <si>
    <t>ks_f1_31</t>
  </si>
  <si>
    <t>当該法人等で正社員として採用される以前の雇用契約の有無</t>
    <phoneticPr fontId="16"/>
  </si>
  <si>
    <t>有無</t>
    <phoneticPr fontId="16"/>
  </si>
  <si>
    <t>ks_f1_32</t>
  </si>
  <si>
    <t>ks_f1_33</t>
  </si>
  <si>
    <t>ks_f1_34</t>
  </si>
  <si>
    <t>期間：年2</t>
    <rPh sb="0" eb="2">
      <t>キカn</t>
    </rPh>
    <phoneticPr fontId="16"/>
  </si>
  <si>
    <t>ks_f1_35</t>
  </si>
  <si>
    <t>期間：月2</t>
  </si>
  <si>
    <t>ks_f1_36</t>
  </si>
  <si>
    <t>期間：合計月数</t>
    <rPh sb="0" eb="2">
      <t>キカn</t>
    </rPh>
    <rPh sb="3" eb="5">
      <t>ゴウケイ</t>
    </rPh>
    <rPh sb="5" eb="6">
      <t>ゲツ</t>
    </rPh>
    <rPh sb="6" eb="7">
      <t>スウ</t>
    </rPh>
    <phoneticPr fontId="9"/>
  </si>
  <si>
    <t>ks_f1_37</t>
  </si>
  <si>
    <t>就業形態</t>
    <rPh sb="0" eb="2">
      <t>シュウギョウゲイタイ</t>
    </rPh>
    <rPh sb="2" eb="4">
      <t>ケイタイ</t>
    </rPh>
    <phoneticPr fontId="9"/>
  </si>
  <si>
    <t>ks_f1_38</t>
  </si>
  <si>
    <t>就業形態：その他詳細</t>
    <rPh sb="8" eb="10">
      <t>ショウサイタバアイ</t>
    </rPh>
    <phoneticPr fontId="9"/>
  </si>
  <si>
    <t>ks_f1_39</t>
  </si>
  <si>
    <t>トライアル雇用奨励金の使用の有無</t>
    <phoneticPr fontId="9"/>
  </si>
  <si>
    <t>ks_f1_40</t>
  </si>
  <si>
    <t>当該研修生の農業次世代人材投資資金（準備型）又は平成２８年度以前の青年就農給付金（準備型）の有無</t>
    <phoneticPr fontId="16"/>
  </si>
  <si>
    <t>ks_f1_41</t>
  </si>
  <si>
    <t>研修先</t>
    <phoneticPr fontId="16"/>
  </si>
  <si>
    <t>ks_f1_42</t>
  </si>
  <si>
    <t>研修内容</t>
    <phoneticPr fontId="16"/>
  </si>
  <si>
    <t>ks_f1_43</t>
  </si>
  <si>
    <t>交付期間:年1</t>
    <phoneticPr fontId="16"/>
  </si>
  <si>
    <t>ks_f1_44</t>
  </si>
  <si>
    <t>交付期間:月1</t>
    <phoneticPr fontId="16"/>
  </si>
  <si>
    <t>ks_f1_45</t>
  </si>
  <si>
    <t>交付期間:日1</t>
    <phoneticPr fontId="16"/>
  </si>
  <si>
    <t>ks_f1_46</t>
  </si>
  <si>
    <t>交付期間:年2</t>
  </si>
  <si>
    <t>ks_f1_47</t>
  </si>
  <si>
    <t>交付期間:月2</t>
  </si>
  <si>
    <t>ks_f1_48</t>
  </si>
  <si>
    <t>交付期間:日2</t>
  </si>
  <si>
    <t>ks_f1_49</t>
  </si>
  <si>
    <t>ks_f1_50</t>
  </si>
  <si>
    <t>外国人在留資格</t>
  </si>
  <si>
    <t>ks_f1_51</t>
  </si>
  <si>
    <t>ID（並び順）</t>
  </si>
  <si>
    <t>ks_f1_52</t>
  </si>
  <si>
    <t>(1)就業規則又はその他これに準じるものに年間総労働時間</t>
    <phoneticPr fontId="16"/>
  </si>
  <si>
    <t>ks_f1_53</t>
  </si>
  <si>
    <t>(1)合否</t>
    <rPh sb="3" eb="5">
      <t>ゴウ</t>
    </rPh>
    <phoneticPr fontId="16"/>
  </si>
  <si>
    <t>ks_f1_54</t>
  </si>
  <si>
    <t>(2)就業規則又はその他これに準じるものに年間総労働時間</t>
  </si>
  <si>
    <t>ks_f1_55</t>
  </si>
  <si>
    <t>(2)合否</t>
    <rPh sb="3" eb="5">
      <t>ゴウ</t>
    </rPh>
    <phoneticPr fontId="16"/>
  </si>
  <si>
    <t>ks_f1_56</t>
  </si>
  <si>
    <t>(2)決算期：月〜</t>
    <phoneticPr fontId="16"/>
  </si>
  <si>
    <t>ks_f1_57</t>
  </si>
  <si>
    <t>(2)決算期：〜月</t>
    <phoneticPr fontId="16"/>
  </si>
  <si>
    <t>ks_f1_58</t>
  </si>
  <si>
    <t>(3)就業規則又はその他これに準じるものに年間総労働時間</t>
  </si>
  <si>
    <t>ks_f1_59</t>
  </si>
  <si>
    <t>(3)合否</t>
    <rPh sb="3" eb="5">
      <t>ゴウ</t>
    </rPh>
    <phoneticPr fontId="16"/>
  </si>
  <si>
    <t>ks_f1_60</t>
    <phoneticPr fontId="16"/>
  </si>
  <si>
    <t>将来ビジョン</t>
    <phoneticPr fontId="16"/>
  </si>
  <si>
    <t>当該法人等雇用就農者の支援終了後の予定</t>
    <rPh sb="17" eb="19">
      <t>ヨテイ</t>
    </rPh>
    <phoneticPr fontId="16"/>
  </si>
  <si>
    <t>ks_f1_62</t>
    <phoneticPr fontId="16"/>
  </si>
  <si>
    <t>支援終了直後</t>
    <phoneticPr fontId="16"/>
  </si>
  <si>
    <t>ks_f1_63</t>
  </si>
  <si>
    <t>ks_f1_64</t>
  </si>
  <si>
    <t>ks_f1_65</t>
  </si>
  <si>
    <t>※支援終了後、独立就農を行う場合は、独立に向けたサポート内容を記載してください。</t>
    <phoneticPr fontId="16"/>
  </si>
  <si>
    <t>ks_f1_66</t>
  </si>
  <si>
    <t>８　研修計画</t>
    <phoneticPr fontId="16"/>
  </si>
  <si>
    <t>研修期間（助成期間）</t>
    <phoneticPr fontId="16"/>
  </si>
  <si>
    <t>年1</t>
    <phoneticPr fontId="16"/>
  </si>
  <si>
    <t>ks_f2_1</t>
    <phoneticPr fontId="16"/>
  </si>
  <si>
    <t>月1</t>
    <phoneticPr fontId="16"/>
  </si>
  <si>
    <t>ks_f2_2</t>
  </si>
  <si>
    <t>日1</t>
    <phoneticPr fontId="16"/>
  </si>
  <si>
    <t>ks_f2_3</t>
  </si>
  <si>
    <t>年2</t>
    <phoneticPr fontId="16"/>
  </si>
  <si>
    <t>ks_f2_4</t>
  </si>
  <si>
    <t>月2</t>
    <phoneticPr fontId="16"/>
  </si>
  <si>
    <t>ks_f2_5</t>
  </si>
  <si>
    <t>日2</t>
    <phoneticPr fontId="16"/>
  </si>
  <si>
    <t>ks_f2_6</t>
  </si>
  <si>
    <t>就農に関するポータルサイトに掲載している研修計画</t>
    <phoneticPr fontId="16"/>
  </si>
  <si>
    <t>はい　いいえ</t>
    <phoneticPr fontId="16"/>
  </si>
  <si>
    <t>ks_f2_7</t>
  </si>
  <si>
    <t>未使用</t>
    <phoneticPr fontId="16"/>
  </si>
  <si>
    <t>役員1</t>
    <rPh sb="0" eb="2">
      <t xml:space="preserve">ヤクイン </t>
    </rPh>
    <phoneticPr fontId="16"/>
  </si>
  <si>
    <t>ks_f2_21</t>
    <phoneticPr fontId="16"/>
  </si>
  <si>
    <t>役職1</t>
    <rPh sb="0" eb="1">
      <t xml:space="preserve">ヤクショク </t>
    </rPh>
    <phoneticPr fontId="16"/>
  </si>
  <si>
    <t>ks_f2_22</t>
  </si>
  <si>
    <t>氏名1</t>
    <rPh sb="0" eb="2">
      <t xml:space="preserve">シメイ </t>
    </rPh>
    <phoneticPr fontId="16"/>
  </si>
  <si>
    <t>ks_f2_23</t>
  </si>
  <si>
    <t>農業従事年数1</t>
    <rPh sb="0" eb="2">
      <t xml:space="preserve">ノウギョウ </t>
    </rPh>
    <rPh sb="2" eb="4">
      <t xml:space="preserve">ジュウジ </t>
    </rPh>
    <rPh sb="4" eb="6">
      <t xml:space="preserve">ネンスウ </t>
    </rPh>
    <phoneticPr fontId="16"/>
  </si>
  <si>
    <t>ks_f2_24</t>
  </si>
  <si>
    <t>役員2</t>
    <rPh sb="0" eb="2">
      <t xml:space="preserve">ヤクイン </t>
    </rPh>
    <phoneticPr fontId="16"/>
  </si>
  <si>
    <t>ks_f2_25</t>
  </si>
  <si>
    <t>役職2</t>
    <rPh sb="0" eb="1">
      <t xml:space="preserve">ヤクショク </t>
    </rPh>
    <phoneticPr fontId="16"/>
  </si>
  <si>
    <t>ks_f2_26</t>
  </si>
  <si>
    <t>氏名2</t>
    <rPh sb="0" eb="2">
      <t xml:space="preserve">シメイ </t>
    </rPh>
    <phoneticPr fontId="16"/>
  </si>
  <si>
    <t>ks_f2_27</t>
  </si>
  <si>
    <t>農業従事年数2</t>
    <rPh sb="0" eb="2">
      <t xml:space="preserve">ノウギョウ </t>
    </rPh>
    <rPh sb="2" eb="4">
      <t xml:space="preserve">ジュウジ </t>
    </rPh>
    <rPh sb="4" eb="6">
      <t xml:space="preserve">ネンスウ </t>
    </rPh>
    <phoneticPr fontId="16"/>
  </si>
  <si>
    <t>ks_f2_28</t>
  </si>
  <si>
    <t>役員3</t>
    <rPh sb="0" eb="2">
      <t xml:space="preserve">ヤクイン </t>
    </rPh>
    <phoneticPr fontId="16"/>
  </si>
  <si>
    <t>ks_f2_29</t>
  </si>
  <si>
    <t>役職3</t>
    <rPh sb="0" eb="1">
      <t xml:space="preserve">ヤクショク </t>
    </rPh>
    <phoneticPr fontId="16"/>
  </si>
  <si>
    <t>ks_f2_30</t>
  </si>
  <si>
    <t>氏名3</t>
    <rPh sb="0" eb="2">
      <t xml:space="preserve">シメイ </t>
    </rPh>
    <phoneticPr fontId="16"/>
  </si>
  <si>
    <t>ks_f2_31</t>
  </si>
  <si>
    <t>農業従事年数3</t>
    <rPh sb="0" eb="2">
      <t xml:space="preserve">ノウギョウ </t>
    </rPh>
    <rPh sb="2" eb="4">
      <t xml:space="preserve">ジュウジ </t>
    </rPh>
    <rPh sb="4" eb="6">
      <t xml:space="preserve">ネンスウ </t>
    </rPh>
    <phoneticPr fontId="16"/>
  </si>
  <si>
    <t>ks_f2_32</t>
  </si>
  <si>
    <t>役員4</t>
    <rPh sb="0" eb="2">
      <t xml:space="preserve">ヤクイン </t>
    </rPh>
    <phoneticPr fontId="16"/>
  </si>
  <si>
    <t>ks_f2_33</t>
  </si>
  <si>
    <t>役職4</t>
    <rPh sb="0" eb="1">
      <t xml:space="preserve">ヤクショク </t>
    </rPh>
    <phoneticPr fontId="16"/>
  </si>
  <si>
    <t>ks_f2_34</t>
  </si>
  <si>
    <t>氏名4</t>
    <rPh sb="0" eb="2">
      <t xml:space="preserve">シメイ </t>
    </rPh>
    <phoneticPr fontId="16"/>
  </si>
  <si>
    <t>ks_f2_35</t>
  </si>
  <si>
    <t>農業従事年数4</t>
    <rPh sb="0" eb="2">
      <t xml:space="preserve">ノウギョウ </t>
    </rPh>
    <rPh sb="2" eb="4">
      <t xml:space="preserve">ジュウジ </t>
    </rPh>
    <rPh sb="4" eb="6">
      <t xml:space="preserve">ネンスウ </t>
    </rPh>
    <phoneticPr fontId="16"/>
  </si>
  <si>
    <t>ks_f2_36</t>
  </si>
  <si>
    <t>役員5</t>
    <rPh sb="0" eb="2">
      <t xml:space="preserve">ヤクイン </t>
    </rPh>
    <phoneticPr fontId="16"/>
  </si>
  <si>
    <t>ks_f2_37</t>
  </si>
  <si>
    <t>役職5</t>
    <rPh sb="0" eb="1">
      <t xml:space="preserve">ヤクショク </t>
    </rPh>
    <phoneticPr fontId="16"/>
  </si>
  <si>
    <t>ks_f2_38</t>
  </si>
  <si>
    <t>氏名5</t>
    <rPh sb="0" eb="2">
      <t xml:space="preserve">シメイ </t>
    </rPh>
    <phoneticPr fontId="16"/>
  </si>
  <si>
    <t>ks_f2_39</t>
  </si>
  <si>
    <t>農業従事年数5</t>
    <rPh sb="0" eb="2">
      <t xml:space="preserve">ノウギョウ </t>
    </rPh>
    <rPh sb="2" eb="4">
      <t xml:space="preserve">ジュウジ </t>
    </rPh>
    <rPh sb="4" eb="6">
      <t xml:space="preserve">ネンスウ </t>
    </rPh>
    <phoneticPr fontId="16"/>
  </si>
  <si>
    <t>ks_f2_40</t>
  </si>
  <si>
    <t>研修計画</t>
    <phoneticPr fontId="16"/>
  </si>
  <si>
    <t>登録方式（テキスト or PDF)</t>
    <phoneticPr fontId="16"/>
  </si>
  <si>
    <t>ks_f2_9</t>
    <phoneticPr fontId="16"/>
  </si>
  <si>
    <t>PDFアップロード</t>
    <phoneticPr fontId="16"/>
  </si>
  <si>
    <t>ks_f2_10</t>
  </si>
  <si>
    <t>研修1年目　従事させる作業等</t>
    <rPh sb="0" eb="2">
      <t xml:space="preserve">ジュウジサセルサギョウ </t>
    </rPh>
    <rPh sb="7" eb="8">
      <t xml:space="preserve">ナド </t>
    </rPh>
    <phoneticPr fontId="9"/>
  </si>
  <si>
    <t>ks_f2_11</t>
  </si>
  <si>
    <t>研修1年目　習得させる作業等</t>
    <rPh sb="0" eb="2">
      <t xml:space="preserve">シュウトク </t>
    </rPh>
    <rPh sb="7" eb="8">
      <t xml:space="preserve">ナド </t>
    </rPh>
    <phoneticPr fontId="9"/>
  </si>
  <si>
    <t>ks_f2_12</t>
  </si>
  <si>
    <t>ks_f2_13</t>
  </si>
  <si>
    <t>ks_f2_14</t>
  </si>
  <si>
    <t>研修3年目　従事させる作業等</t>
    <rPh sb="0" eb="2">
      <t xml:space="preserve">ケンシュウ </t>
    </rPh>
    <rPh sb="3" eb="4">
      <t xml:space="preserve">ネンメ </t>
    </rPh>
    <rPh sb="6" eb="8">
      <t xml:space="preserve">ジュウジサセルサギョウ </t>
    </rPh>
    <rPh sb="13" eb="14">
      <t xml:space="preserve">ナド </t>
    </rPh>
    <phoneticPr fontId="9"/>
  </si>
  <si>
    <t>ks_f2_15</t>
  </si>
  <si>
    <t>研修3年目　習得させる作業等</t>
    <rPh sb="0" eb="2">
      <t xml:space="preserve">ケンシュウ </t>
    </rPh>
    <rPh sb="3" eb="4">
      <t xml:space="preserve">ネンメ </t>
    </rPh>
    <rPh sb="6" eb="8">
      <t xml:space="preserve">シュウトク </t>
    </rPh>
    <rPh sb="13" eb="14">
      <t xml:space="preserve">ナド </t>
    </rPh>
    <phoneticPr fontId="9"/>
  </si>
  <si>
    <t>ks_f2_16</t>
  </si>
  <si>
    <t>研修4年目　従事させる作業等</t>
    <rPh sb="0" eb="2">
      <t xml:space="preserve">ケンシュウ </t>
    </rPh>
    <rPh sb="3" eb="4">
      <t xml:space="preserve">ネンメ </t>
    </rPh>
    <rPh sb="6" eb="8">
      <t xml:space="preserve">ジュウジサセルサギョウ </t>
    </rPh>
    <rPh sb="13" eb="14">
      <t xml:space="preserve">ナド </t>
    </rPh>
    <phoneticPr fontId="9"/>
  </si>
  <si>
    <t>ks_f2_17</t>
  </si>
  <si>
    <t>研修4年目　習得させる作業等</t>
    <rPh sb="0" eb="2">
      <t xml:space="preserve">ケンシュウ </t>
    </rPh>
    <rPh sb="3" eb="4">
      <t xml:space="preserve">ネンメ </t>
    </rPh>
    <rPh sb="6" eb="8">
      <t xml:space="preserve">シュウトク </t>
    </rPh>
    <rPh sb="13" eb="14">
      <t xml:space="preserve">ナド </t>
    </rPh>
    <phoneticPr fontId="9"/>
  </si>
  <si>
    <t>ks_f2_18</t>
  </si>
  <si>
    <t>年</t>
    <rPh sb="0" eb="1">
      <t>ネn</t>
    </rPh>
    <phoneticPr fontId="16"/>
  </si>
  <si>
    <t>ks_f3_1</t>
    <phoneticPr fontId="16"/>
  </si>
  <si>
    <t>月</t>
    <rPh sb="0" eb="1">
      <t>ツキ</t>
    </rPh>
    <phoneticPr fontId="16"/>
  </si>
  <si>
    <t>ks_f3_2</t>
  </si>
  <si>
    <t>日</t>
    <rPh sb="0" eb="1">
      <t xml:space="preserve">ヒ </t>
    </rPh>
    <phoneticPr fontId="16"/>
  </si>
  <si>
    <t>ks_f3_3</t>
  </si>
  <si>
    <t>ks_f3_4</t>
  </si>
  <si>
    <t>ks_f3_5</t>
  </si>
  <si>
    <t>ks_f3_6</t>
  </si>
  <si>
    <t>雇用期間</t>
    <phoneticPr fontId="16"/>
  </si>
  <si>
    <t>有無</t>
    <rPh sb="0" eb="2">
      <t>アリナシ</t>
    </rPh>
    <phoneticPr fontId="9"/>
  </si>
  <si>
    <t>ks_f3_7</t>
  </si>
  <si>
    <t>ks_f3_8</t>
  </si>
  <si>
    <t>ks_f3_9</t>
  </si>
  <si>
    <t>ks_f3_10</t>
  </si>
  <si>
    <t>ks_f3_11</t>
  </si>
  <si>
    <t>ks_f3_12</t>
  </si>
  <si>
    <t>ks_f3_13</t>
  </si>
  <si>
    <t>雇用形態</t>
    <phoneticPr fontId="16"/>
  </si>
  <si>
    <t>雇用形態　選択</t>
    <rPh sb="5" eb="7">
      <t>センタク</t>
    </rPh>
    <phoneticPr fontId="16"/>
  </si>
  <si>
    <t>ks_f3_14</t>
  </si>
  <si>
    <t>その他　詳細</t>
    <rPh sb="2" eb="3">
      <t>タ</t>
    </rPh>
    <rPh sb="4" eb="6">
      <t>ショウサイ</t>
    </rPh>
    <phoneticPr fontId="9"/>
  </si>
  <si>
    <t>ks_f3_15</t>
  </si>
  <si>
    <t>ks_f3_16</t>
  </si>
  <si>
    <t>ks_f3_17</t>
  </si>
  <si>
    <t>1 始業・終業の時刻等</t>
    <phoneticPr fontId="16"/>
  </si>
  <si>
    <t>①　変形労働時間制、シフト制等 有無</t>
    <rPh sb="14" eb="15">
      <t>アリナセィ</t>
    </rPh>
    <phoneticPr fontId="16"/>
  </si>
  <si>
    <t>ks_f3_18</t>
  </si>
  <si>
    <t>① 　労働時間① 月1</t>
  </si>
  <si>
    <t>ks_f3_19</t>
  </si>
  <si>
    <t>① 　労働時間① 月2</t>
  </si>
  <si>
    <t>ks_f3_20</t>
  </si>
  <si>
    <t>① 　労働時間①　始業：時1</t>
  </si>
  <si>
    <t>ks_f3_21</t>
  </si>
  <si>
    <t>① 　労働時間①　始業：分1</t>
  </si>
  <si>
    <t>ks_f3_22</t>
  </si>
  <si>
    <t>① 　労働時間①　終業：時2</t>
  </si>
  <si>
    <t>ks_f3_23</t>
  </si>
  <si>
    <t>① 　労働時間①　終業：分2</t>
  </si>
  <si>
    <t>ks_f3_24</t>
  </si>
  <si>
    <t>① 　労働時間①　休憩時間：分</t>
  </si>
  <si>
    <t>ks_f3_25</t>
  </si>
  <si>
    <t>① 　労働時間② 月1</t>
  </si>
  <si>
    <t>ks_f3_26</t>
  </si>
  <si>
    <t>① 　労働時間② 月2</t>
  </si>
  <si>
    <t>ks_f3_27</t>
  </si>
  <si>
    <t>① 　労働時間②　始業：時1</t>
  </si>
  <si>
    <t>ks_f3_28</t>
  </si>
  <si>
    <t>① 　労働時間②　始業：分1</t>
  </si>
  <si>
    <t>ks_f3_29</t>
  </si>
  <si>
    <t>① 　労働時間②　終業：時2</t>
  </si>
  <si>
    <t>ks_f3_30</t>
  </si>
  <si>
    <t>① 　労働時間②　終業：分2</t>
  </si>
  <si>
    <t>ks_f3_31</t>
  </si>
  <si>
    <t>① 　労働時間②　休憩時間：分</t>
  </si>
  <si>
    <t>ks_f3_32</t>
  </si>
  <si>
    <t>① 　労働時間③ 月1</t>
  </si>
  <si>
    <t>ks_f3_33</t>
  </si>
  <si>
    <t>① 　労働時間③ 月2</t>
  </si>
  <si>
    <t>ks_f3_34</t>
  </si>
  <si>
    <t>① 　労働時間③　始業：時1</t>
  </si>
  <si>
    <t>ks_f3_35</t>
  </si>
  <si>
    <t>① 　労働時間③　始業：分1</t>
  </si>
  <si>
    <t>ks_f3_36</t>
  </si>
  <si>
    <t>① 　労働時間③　終業：時2</t>
  </si>
  <si>
    <t>ks_f3_37</t>
  </si>
  <si>
    <t>① 　労働時間③　終業：分2</t>
  </si>
  <si>
    <t>ks_f3_38</t>
  </si>
  <si>
    <t>① 　労働時間③　休憩時間：分</t>
  </si>
  <si>
    <t>ks_f3_39</t>
  </si>
  <si>
    <t>① 　労働時間④ 月1</t>
  </si>
  <si>
    <t>ks_f3_40</t>
  </si>
  <si>
    <t>① 　労働時間④ 月2</t>
  </si>
  <si>
    <t>ks_f3_41</t>
  </si>
  <si>
    <t>① 　労働時間④　始業：時1</t>
  </si>
  <si>
    <t>ks_f3_42</t>
  </si>
  <si>
    <t>① 　労働時間④　始業：分1</t>
  </si>
  <si>
    <t>ks_f3_43</t>
  </si>
  <si>
    <t>① 　労働時間④　終業：時2</t>
  </si>
  <si>
    <t>ks_f3_44</t>
  </si>
  <si>
    <t>① 　労働時間④　終業：分2</t>
  </si>
  <si>
    <t>ks_f3_45</t>
  </si>
  <si>
    <t>① 　労働時間④　休憩時間：分</t>
  </si>
  <si>
    <t>ks_f3_46</t>
  </si>
  <si>
    <t>②　法律で定める休憩時間の採用 有無</t>
    <rPh sb="0" eb="1">
      <t>アリナシ</t>
    </rPh>
    <phoneticPr fontId="16"/>
  </si>
  <si>
    <t>ks_f3_47</t>
  </si>
  <si>
    <t>２ 労働時間</t>
    <phoneticPr fontId="16"/>
  </si>
  <si>
    <t>①　労働時間1　月〜</t>
    <rPh sb="0" eb="3">
      <t xml:space="preserve">ロウドウ </t>
    </rPh>
    <rPh sb="3" eb="5">
      <t xml:space="preserve">ジカン </t>
    </rPh>
    <rPh sb="7" eb="8">
      <t xml:space="preserve">ツキ </t>
    </rPh>
    <phoneticPr fontId="9"/>
  </si>
  <si>
    <t>ks_f3_48</t>
  </si>
  <si>
    <t>①　労働時間1　〜月</t>
    <rPh sb="0" eb="1">
      <t xml:space="preserve">ロウドウジカン </t>
    </rPh>
    <phoneticPr fontId="16"/>
  </si>
  <si>
    <t>ks_f3_49</t>
  </si>
  <si>
    <t>①　所定労働時間1　週</t>
    <rPh sb="0" eb="1">
      <t xml:space="preserve">ショテイロウドウジカン </t>
    </rPh>
    <rPh sb="8" eb="9">
      <t xml:space="preserve">シュウ </t>
    </rPh>
    <phoneticPr fontId="16"/>
  </si>
  <si>
    <t>ks_f3_50</t>
  </si>
  <si>
    <t>①　所定労働時間1　日</t>
    <rPh sb="0" eb="1">
      <t xml:space="preserve">ショテイロウドウジカン </t>
    </rPh>
    <rPh sb="8" eb="9">
      <t xml:space="preserve">ヒ </t>
    </rPh>
    <phoneticPr fontId="16"/>
  </si>
  <si>
    <t>ks_f3_51</t>
  </si>
  <si>
    <t>①　労働時間2　月〜</t>
    <rPh sb="0" eb="2">
      <t xml:space="preserve">ロウドウ </t>
    </rPh>
    <rPh sb="2" eb="4">
      <t xml:space="preserve">ジカン </t>
    </rPh>
    <rPh sb="6" eb="7">
      <t xml:space="preserve">ツキ </t>
    </rPh>
    <phoneticPr fontId="9"/>
  </si>
  <si>
    <t>ks_f3_52</t>
  </si>
  <si>
    <t>①　労働時間2　〜月</t>
    <rPh sb="0" eb="1">
      <t xml:space="preserve">ロウドウジカン </t>
    </rPh>
    <phoneticPr fontId="16"/>
  </si>
  <si>
    <t>ks_f3_53</t>
  </si>
  <si>
    <t>①　所定労働時間2　週</t>
    <rPh sb="0" eb="1">
      <t xml:space="preserve">ショテイロウドウジカン </t>
    </rPh>
    <rPh sb="8" eb="9">
      <t xml:space="preserve">シュウ </t>
    </rPh>
    <phoneticPr fontId="16"/>
  </si>
  <si>
    <t>ks_f3_54</t>
  </si>
  <si>
    <t>①　所定労働時間2　日</t>
    <rPh sb="0" eb="1">
      <t xml:space="preserve">ショテイロウドウジカン </t>
    </rPh>
    <rPh sb="8" eb="9">
      <t xml:space="preserve">ヒ </t>
    </rPh>
    <phoneticPr fontId="16"/>
  </si>
  <si>
    <t>ks_f3_55</t>
  </si>
  <si>
    <t>①　労働時間3　月〜</t>
    <rPh sb="0" eb="2">
      <t xml:space="preserve">ロウドウ </t>
    </rPh>
    <rPh sb="2" eb="4">
      <t xml:space="preserve">ジカン </t>
    </rPh>
    <phoneticPr fontId="9"/>
  </si>
  <si>
    <t>ks_f3_56</t>
  </si>
  <si>
    <t>①　労働時間3　〜月</t>
    <rPh sb="0" eb="1">
      <t xml:space="preserve">ロウドウジカン </t>
    </rPh>
    <phoneticPr fontId="16"/>
  </si>
  <si>
    <t>ks_f3_57</t>
  </si>
  <si>
    <t>①　所定労働時間3　週</t>
    <rPh sb="0" eb="1">
      <t xml:space="preserve">ショテイロウドウジカン </t>
    </rPh>
    <phoneticPr fontId="16"/>
  </si>
  <si>
    <t>ks_f3_58</t>
  </si>
  <si>
    <t>①　所定労働時間3　日</t>
    <rPh sb="0" eb="1">
      <t xml:space="preserve">ショテイロウドウジカン </t>
    </rPh>
    <phoneticPr fontId="16"/>
  </si>
  <si>
    <t>ks_f3_59</t>
  </si>
  <si>
    <t>①　労働時間4　月〜</t>
    <rPh sb="0" eb="2">
      <t xml:space="preserve">ロウドウ </t>
    </rPh>
    <rPh sb="2" eb="4">
      <t xml:space="preserve">ジカン </t>
    </rPh>
    <phoneticPr fontId="9"/>
  </si>
  <si>
    <t>ks_f3_60</t>
  </si>
  <si>
    <t>①　労働時間4　〜月</t>
    <rPh sb="0" eb="1">
      <t xml:space="preserve">ロウドウジカン </t>
    </rPh>
    <phoneticPr fontId="16"/>
  </si>
  <si>
    <t>ks_f3_61</t>
  </si>
  <si>
    <t>①　所定労働時間4　週</t>
    <rPh sb="0" eb="1">
      <t xml:space="preserve">ショテイロウドウジカン </t>
    </rPh>
    <phoneticPr fontId="16"/>
  </si>
  <si>
    <t>ks_f3_62</t>
  </si>
  <si>
    <t>①　所定労働時間4　日</t>
    <rPh sb="0" eb="1">
      <t xml:space="preserve">ショテイロウドウジカン </t>
    </rPh>
    <phoneticPr fontId="16"/>
  </si>
  <si>
    <t>ks_f3_63</t>
  </si>
  <si>
    <t>②年間の所定労働時間　時間</t>
    <rPh sb="0" eb="5">
      <t xml:space="preserve">ネンカンオショテイ </t>
    </rPh>
    <rPh sb="5" eb="9">
      <t xml:space="preserve">ロウドウジカン </t>
    </rPh>
    <rPh sb="10" eb="12">
      <t xml:space="preserve">ジカン </t>
    </rPh>
    <phoneticPr fontId="9"/>
  </si>
  <si>
    <t>ks_f3_64</t>
  </si>
  <si>
    <t>③所定外労働時間　有無</t>
    <rPh sb="0" eb="3">
      <t xml:space="preserve">ショテイガイ </t>
    </rPh>
    <rPh sb="3" eb="7">
      <t xml:space="preserve">ロウドウジカン </t>
    </rPh>
    <rPh sb="9" eb="11">
      <t>アリナセィ</t>
    </rPh>
    <phoneticPr fontId="16"/>
  </si>
  <si>
    <t>ks_f3_65</t>
  </si>
  <si>
    <t>③所定外労働時間　時間</t>
    <rPh sb="0" eb="2">
      <t xml:space="preserve">ジカン </t>
    </rPh>
    <rPh sb="9" eb="11">
      <t>ジカn</t>
    </rPh>
    <phoneticPr fontId="16"/>
  </si>
  <si>
    <t>ks_f3_66</t>
  </si>
  <si>
    <t>休日</t>
    <phoneticPr fontId="16"/>
  </si>
  <si>
    <t>1 定例日　週・月</t>
    <rPh sb="0" eb="1">
      <t xml:space="preserve">キュウジツ </t>
    </rPh>
    <rPh sb="2" eb="5">
      <t xml:space="preserve">テイレイヒ </t>
    </rPh>
    <rPh sb="6" eb="7">
      <t>シュウ</t>
    </rPh>
    <rPh sb="8" eb="9">
      <t xml:space="preserve">ツキアタリ </t>
    </rPh>
    <phoneticPr fontId="16"/>
  </si>
  <si>
    <t>ks_f3_67</t>
  </si>
  <si>
    <t>1 定例日　日数</t>
    <rPh sb="0" eb="1">
      <t xml:space="preserve">キュウジツ </t>
    </rPh>
    <rPh sb="7" eb="8">
      <t xml:space="preserve">スウヒ </t>
    </rPh>
    <phoneticPr fontId="16"/>
  </si>
  <si>
    <t>ks_f3_68</t>
  </si>
  <si>
    <t>2 法律で定める休日の採用　有無</t>
    <rPh sb="0" eb="2">
      <t xml:space="preserve">ホウリツ </t>
    </rPh>
    <rPh sb="3" eb="4">
      <t xml:space="preserve">サダメル </t>
    </rPh>
    <rPh sb="6" eb="8">
      <t xml:space="preserve">キュウジツノ </t>
    </rPh>
    <rPh sb="9" eb="11">
      <t xml:space="preserve">サイヨウ </t>
    </rPh>
    <rPh sb="14" eb="16">
      <t>アリナシ</t>
    </rPh>
    <phoneticPr fontId="16"/>
  </si>
  <si>
    <t>ks_f3_69</t>
  </si>
  <si>
    <t>休暇</t>
    <rPh sb="0" eb="2">
      <t>キュウカ</t>
    </rPh>
    <phoneticPr fontId="16"/>
  </si>
  <si>
    <t>1 年次有給休暇</t>
    <rPh sb="0" eb="1">
      <t xml:space="preserve">ネンジユウキュウキュウカ </t>
    </rPh>
    <phoneticPr fontId="16"/>
  </si>
  <si>
    <t>ks_f3_70</t>
  </si>
  <si>
    <t>法律で定める年次休暇の採用</t>
    <rPh sb="4" eb="8">
      <t xml:space="preserve">ネンジキュウカノ </t>
    </rPh>
    <rPh sb="9" eb="11">
      <t xml:space="preserve">サイヨウ </t>
    </rPh>
    <phoneticPr fontId="16"/>
  </si>
  <si>
    <t>ks_f3_71</t>
  </si>
  <si>
    <t>2 その他の休暇　日数</t>
    <rPh sb="3" eb="5">
      <t xml:space="preserve">キュウカ </t>
    </rPh>
    <rPh sb="9" eb="11">
      <t>ニッスウ</t>
    </rPh>
    <phoneticPr fontId="16"/>
  </si>
  <si>
    <t>ks_f3_72</t>
  </si>
  <si>
    <t>その他休暇　詳細</t>
    <rPh sb="0" eb="2">
      <t xml:space="preserve">キュウカ </t>
    </rPh>
    <rPh sb="6" eb="8">
      <t>ショウサイ</t>
    </rPh>
    <phoneticPr fontId="16"/>
  </si>
  <si>
    <t>ks_f3_73</t>
  </si>
  <si>
    <t>賃金</t>
    <rPh sb="0" eb="2">
      <t>チンギn</t>
    </rPh>
    <phoneticPr fontId="16"/>
  </si>
  <si>
    <t>①基本賃金　月給・日給・時給　選択</t>
    <rPh sb="0" eb="4">
      <t xml:space="preserve">キホンチンギン </t>
    </rPh>
    <rPh sb="6" eb="7">
      <t>ツキ</t>
    </rPh>
    <rPh sb="7" eb="8">
      <t>ニッキュウ</t>
    </rPh>
    <rPh sb="9" eb="10">
      <t xml:space="preserve">ヒ </t>
    </rPh>
    <rPh sb="12" eb="14">
      <t>ジキュウ</t>
    </rPh>
    <rPh sb="15" eb="17">
      <t>センタク</t>
    </rPh>
    <phoneticPr fontId="9"/>
  </si>
  <si>
    <t>ks_f3_74</t>
  </si>
  <si>
    <t>①月給（金額）</t>
    <rPh sb="4" eb="6">
      <t>キンガク</t>
    </rPh>
    <phoneticPr fontId="9"/>
  </si>
  <si>
    <t>ks_f3_75</t>
  </si>
  <si>
    <t>①日給（金額）</t>
    <phoneticPr fontId="16"/>
  </si>
  <si>
    <t>ks_f3_76</t>
  </si>
  <si>
    <t>①日給：月給換算（金額）</t>
    <phoneticPr fontId="16"/>
  </si>
  <si>
    <t>ks_f3_77</t>
  </si>
  <si>
    <t>①時給（金額）</t>
    <phoneticPr fontId="16"/>
  </si>
  <si>
    <t>ks_f3_78</t>
  </si>
  <si>
    <t>①時給：月給換算（金額）</t>
    <phoneticPr fontId="16"/>
  </si>
  <si>
    <t>ks_f3_79</t>
  </si>
  <si>
    <t>①試用期間：月1</t>
    <rPh sb="0" eb="4">
      <t>シヨウキカン</t>
    </rPh>
    <rPh sb="5" eb="6">
      <t>ツキ</t>
    </rPh>
    <phoneticPr fontId="9"/>
  </si>
  <si>
    <t>ks_f3_80</t>
  </si>
  <si>
    <t>①試用期間：月2</t>
    <rPh sb="0" eb="4">
      <t>シヨウキカン</t>
    </rPh>
    <rPh sb="5" eb="6">
      <t>ツキ</t>
    </rPh>
    <phoneticPr fontId="9"/>
  </si>
  <si>
    <t>ks_f3_81</t>
  </si>
  <si>
    <t>①試用期間：基本賃金</t>
    <rPh sb="0" eb="4">
      <t>シヨウキカン</t>
    </rPh>
    <rPh sb="5" eb="9">
      <t>キホンチンギン</t>
    </rPh>
    <phoneticPr fontId="9"/>
  </si>
  <si>
    <t>ks_f3_82</t>
  </si>
  <si>
    <t>②イ.住居手当　（金額）</t>
    <phoneticPr fontId="16"/>
  </si>
  <si>
    <t>ks_f3_83</t>
  </si>
  <si>
    <t>②ロ.通勤手当　（金額）</t>
    <phoneticPr fontId="16"/>
  </si>
  <si>
    <t>ks_f3_84</t>
  </si>
  <si>
    <t>②ハ.手当名</t>
    <rPh sb="5" eb="6">
      <t>メイ</t>
    </rPh>
    <phoneticPr fontId="16"/>
  </si>
  <si>
    <t>ks_f3_85</t>
  </si>
  <si>
    <t>②ハ.金額</t>
    <phoneticPr fontId="16"/>
  </si>
  <si>
    <t>ks_f3_86</t>
  </si>
  <si>
    <t>②ニ.手当名</t>
    <rPh sb="5" eb="6">
      <t>メイ</t>
    </rPh>
    <phoneticPr fontId="16"/>
  </si>
  <si>
    <t>ks_f3_87</t>
  </si>
  <si>
    <t>②ニ.金額</t>
    <phoneticPr fontId="16"/>
  </si>
  <si>
    <t>ks_f3_88</t>
  </si>
  <si>
    <t>②ホ.手当名</t>
    <rPh sb="5" eb="6">
      <t>メイ</t>
    </rPh>
    <phoneticPr fontId="16"/>
  </si>
  <si>
    <t>ks_f3_89</t>
  </si>
  <si>
    <t>②ホ.金額</t>
    <phoneticPr fontId="16"/>
  </si>
  <si>
    <t>ks_f3_90</t>
  </si>
  <si>
    <t>②へ.手当名</t>
    <rPh sb="5" eb="6">
      <t>メイ</t>
    </rPh>
    <phoneticPr fontId="16"/>
  </si>
  <si>
    <t>ks_f3_91</t>
  </si>
  <si>
    <t>②へ.金額</t>
    <phoneticPr fontId="16"/>
  </si>
  <si>
    <t>ks_f3_92</t>
  </si>
  <si>
    <t>ks_f3_93</t>
  </si>
  <si>
    <t>ks_f3_94</t>
  </si>
  <si>
    <t>ks_f3_95</t>
  </si>
  <si>
    <t>ks_f3_96</t>
  </si>
  <si>
    <t>４　賃金支払日：翌月・当月選択</t>
    <rPh sb="8" eb="10">
      <t>ヨクゲテゥ</t>
    </rPh>
    <rPh sb="11" eb="13">
      <t>トウゲテゥ</t>
    </rPh>
    <rPh sb="13" eb="15">
      <t>センタク</t>
    </rPh>
    <phoneticPr fontId="16"/>
  </si>
  <si>
    <t>ks_f3_97</t>
  </si>
  <si>
    <t>ks_f3_98</t>
  </si>
  <si>
    <t>５　昇　給：有無</t>
    <rPh sb="5" eb="6">
      <t>：</t>
    </rPh>
    <rPh sb="6" eb="8">
      <t>アリナシ</t>
    </rPh>
    <phoneticPr fontId="16"/>
  </si>
  <si>
    <t>ks_f3_99</t>
  </si>
  <si>
    <t>ks_f3_100</t>
  </si>
  <si>
    <t>６　賞　与：有無</t>
    <phoneticPr fontId="16"/>
  </si>
  <si>
    <t>ks_f3_101</t>
  </si>
  <si>
    <t>７　退職金：有無</t>
    <phoneticPr fontId="16"/>
  </si>
  <si>
    <t>ks_f3_102</t>
  </si>
  <si>
    <t>職に関する事項</t>
    <phoneticPr fontId="16"/>
  </si>
  <si>
    <t>１ 定年制：有無</t>
    <phoneticPr fontId="16"/>
  </si>
  <si>
    <t>ks_f3_103</t>
  </si>
  <si>
    <t>１ 定年制：年齢</t>
    <rPh sb="6" eb="8">
      <t>ネn</t>
    </rPh>
    <phoneticPr fontId="16"/>
  </si>
  <si>
    <t>ks_f3_104</t>
  </si>
  <si>
    <t>２ 自己都合退職の手続（退職する：日前）</t>
    <phoneticPr fontId="16"/>
  </si>
  <si>
    <t>ks_f3_105</t>
  </si>
  <si>
    <t>ks_f3_106</t>
  </si>
  <si>
    <t>保険の加入状況</t>
    <phoneticPr fontId="16"/>
  </si>
  <si>
    <t>ks_f3_107</t>
  </si>
  <si>
    <t>ks_f3_108</t>
  </si>
  <si>
    <t>ks_f3_109</t>
  </si>
  <si>
    <t>・ 社会保険の適用：健康保険</t>
    <phoneticPr fontId="16"/>
  </si>
  <si>
    <t>ks_f3_110</t>
  </si>
  <si>
    <t>・ 社会保険の適用：その他</t>
    <phoneticPr fontId="16"/>
  </si>
  <si>
    <t>ks_f3_111</t>
  </si>
  <si>
    <t>１　育児休暇</t>
    <phoneticPr fontId="16"/>
  </si>
  <si>
    <t>ks_f3_112</t>
  </si>
  <si>
    <t>２　介護休暇</t>
    <phoneticPr fontId="16"/>
  </si>
  <si>
    <t>ks_f3_113</t>
  </si>
  <si>
    <t>３　その他</t>
    <phoneticPr fontId="16"/>
  </si>
  <si>
    <t>ks_f3_114</t>
  </si>
  <si>
    <t>ks_f3_115</t>
  </si>
  <si>
    <t>９　新法人設立計画</t>
    <rPh sb="0" eb="2">
      <t>ヨウシキ</t>
    </rPh>
    <rPh sb="2" eb="3">
      <t>ダイ</t>
    </rPh>
    <phoneticPr fontId="16"/>
  </si>
  <si>
    <t>ks_f5_1</t>
    <phoneticPr fontId="16"/>
  </si>
  <si>
    <t>２　就農希望地</t>
    <phoneticPr fontId="16"/>
  </si>
  <si>
    <t>ks_f5_2</t>
  </si>
  <si>
    <t>２　法人設立予定時期</t>
    <phoneticPr fontId="16"/>
  </si>
  <si>
    <t>ks_f5_3</t>
  </si>
  <si>
    <t>ks_f5_4</t>
  </si>
  <si>
    <t>２　雇用元との関係</t>
    <phoneticPr fontId="16"/>
  </si>
  <si>
    <t>雇用元との関係</t>
    <phoneticPr fontId="16"/>
  </si>
  <si>
    <t>ks_f5_5</t>
  </si>
  <si>
    <t>雇用元と資本関係ありの場合：内容</t>
    <rPh sb="14" eb="16">
      <t>ナイヨウ</t>
    </rPh>
    <phoneticPr fontId="16"/>
  </si>
  <si>
    <t>ks_f5_6</t>
  </si>
  <si>
    <t>雇用元と協力関係ありの場合：内容</t>
    <phoneticPr fontId="16"/>
  </si>
  <si>
    <t>ks_f5_7</t>
  </si>
  <si>
    <t>2 経営内容</t>
    <phoneticPr fontId="16"/>
  </si>
  <si>
    <t>作目等 1</t>
    <phoneticPr fontId="16"/>
  </si>
  <si>
    <t>ks_f5_8</t>
  </si>
  <si>
    <t>規模（面積・飼養頭数等）1</t>
    <phoneticPr fontId="16"/>
  </si>
  <si>
    <t>ks_f5_9</t>
  </si>
  <si>
    <t>作目等 2</t>
  </si>
  <si>
    <t>ks_f5_10</t>
  </si>
  <si>
    <t>規模（面積・飼養頭数等）2</t>
  </si>
  <si>
    <t>ks_f5_11</t>
  </si>
  <si>
    <t>作目等 3</t>
  </si>
  <si>
    <t>ks_f5_12</t>
  </si>
  <si>
    <t>規模（面積・飼養頭数等）3</t>
  </si>
  <si>
    <t>ks_f5_13</t>
  </si>
  <si>
    <t>作目等 4</t>
  </si>
  <si>
    <t>ks_f5_14</t>
  </si>
  <si>
    <t>規模（面積・飼養頭数等）4</t>
  </si>
  <si>
    <t>ks_f5_15</t>
  </si>
  <si>
    <t>作目等 5</t>
  </si>
  <si>
    <t>ks_f5_16</t>
  </si>
  <si>
    <t>規模（面積・飼養頭数等）5</t>
  </si>
  <si>
    <t>ks_f5_17</t>
  </si>
  <si>
    <t>２　法人設立５年後の所得目標</t>
    <phoneticPr fontId="16"/>
  </si>
  <si>
    <t>全体</t>
    <phoneticPr fontId="16"/>
  </si>
  <si>
    <t>ks_f5_18</t>
  </si>
  <si>
    <t>うち農業関連</t>
    <phoneticPr fontId="16"/>
  </si>
  <si>
    <t>ks_f5_19</t>
  </si>
  <si>
    <t>３　研修5年目</t>
    <phoneticPr fontId="16"/>
  </si>
  <si>
    <t>従事させる作業等</t>
    <phoneticPr fontId="16"/>
  </si>
  <si>
    <t>ks_f5_20</t>
  </si>
  <si>
    <t>ks_f5_21</t>
  </si>
  <si>
    <t>３　研修6年目</t>
    <phoneticPr fontId="16"/>
  </si>
  <si>
    <t>ks_f5_22</t>
  </si>
  <si>
    <t>ks_f5_23</t>
  </si>
  <si>
    <t>４　新法人設立後の経営ビジョン（生産方法、販売方法、経営の特徴などを記載）</t>
  </si>
  <si>
    <t>ks_f5_24</t>
  </si>
  <si>
    <t>5-1 生産基盤（農地等）の確保計画</t>
    <phoneticPr fontId="16"/>
  </si>
  <si>
    <t>ks_f5_25</t>
  </si>
  <si>
    <t>5-1 施設、機械等の導入計画</t>
    <phoneticPr fontId="16"/>
  </si>
  <si>
    <t>ks_f5_26</t>
  </si>
  <si>
    <t>5-1 資金の計画</t>
    <phoneticPr fontId="16"/>
  </si>
  <si>
    <t>自己資金</t>
  </si>
  <si>
    <t>ks_f5_27</t>
  </si>
  <si>
    <t>借入資金</t>
  </si>
  <si>
    <t>ks_f5_28</t>
  </si>
  <si>
    <t>主な借入先</t>
  </si>
  <si>
    <t>ks_f5_29</t>
  </si>
  <si>
    <t>5-1 販路の計画</t>
    <phoneticPr fontId="16"/>
  </si>
  <si>
    <t>ks_f5_30</t>
  </si>
  <si>
    <t>5-1 その他</t>
    <phoneticPr fontId="16"/>
  </si>
  <si>
    <t>ks_f5_31</t>
  </si>
  <si>
    <t>5-2 生産基盤（農地等）の継承計画</t>
    <phoneticPr fontId="16"/>
  </si>
  <si>
    <t>ks_f5_32</t>
  </si>
  <si>
    <t>5-2 施設、機械等の継承計画</t>
    <rPh sb="11" eb="13">
      <t>ケイショウ</t>
    </rPh>
    <phoneticPr fontId="16"/>
  </si>
  <si>
    <t>ks_f5_33</t>
  </si>
  <si>
    <t>5-2 資金の計画</t>
  </si>
  <si>
    <t>ks_f5_34</t>
  </si>
  <si>
    <t>ks_f5_35</t>
  </si>
  <si>
    <t>ks_f5_36</t>
  </si>
  <si>
    <t>5-2 販路の継承計画</t>
    <rPh sb="7" eb="9">
      <t>ケイショウ</t>
    </rPh>
    <phoneticPr fontId="16"/>
  </si>
  <si>
    <t>ks_f5_37</t>
  </si>
  <si>
    <t>5-2 合意書の作成及び締結の予定時期</t>
    <phoneticPr fontId="16"/>
  </si>
  <si>
    <t>ks_f5_38</t>
  </si>
  <si>
    <t>6　移譲希望者の意志確認</t>
    <phoneticPr fontId="16"/>
  </si>
  <si>
    <t>ks_f5_39</t>
  </si>
  <si>
    <t>ks_f5_40</t>
  </si>
  <si>
    <t>ks_f5_41</t>
  </si>
  <si>
    <t>ks_f5_42</t>
  </si>
  <si>
    <t>ks_f5_43</t>
  </si>
  <si>
    <t>ks_f5_44</t>
  </si>
  <si>
    <t>ks_f5_45</t>
  </si>
  <si>
    <t>値</t>
    <rPh sb="0" eb="1">
      <t>アタイ</t>
    </rPh>
    <phoneticPr fontId="16"/>
  </si>
  <si>
    <t>助成等の名称</t>
    <phoneticPr fontId="9"/>
  </si>
  <si>
    <t>事業実施機関</t>
    <phoneticPr fontId="9"/>
  </si>
  <si>
    <t>助成の内容 </t>
    <phoneticPr fontId="9"/>
  </si>
  <si>
    <t>alert1</t>
    <phoneticPr fontId="16"/>
  </si>
  <si>
    <t>alert2</t>
    <phoneticPr fontId="16"/>
  </si>
  <si>
    <t>令和４年度第２回</t>
    <phoneticPr fontId="9"/>
  </si>
  <si>
    <t>雇用就農者育成タイプ</t>
    <phoneticPr fontId="16"/>
  </si>
  <si>
    <t>採用日</t>
    <rPh sb="0" eb="2">
      <t>サイヨウ</t>
    </rPh>
    <rPh sb="2" eb="3">
      <t>b</t>
    </rPh>
    <phoneticPr fontId="16"/>
  </si>
  <si>
    <t>年間の所定労働時間</t>
    <rPh sb="0" eb="4">
      <t>ロウドウ</t>
    </rPh>
    <phoneticPr fontId="16"/>
  </si>
  <si>
    <t>管理農業会議（都道府県）</t>
    <rPh sb="0" eb="3">
      <t xml:space="preserve">ケンシュウセイ </t>
    </rPh>
    <rPh sb="3" eb="5">
      <t xml:space="preserve">ケンキュウセイクブン </t>
    </rPh>
    <rPh sb="7" eb="11">
      <t>トドウ</t>
    </rPh>
    <phoneticPr fontId="16"/>
  </si>
  <si>
    <t>※新規雇用就農者が勤務し研修を実施する都道府県を選択してください</t>
    <phoneticPr fontId="9"/>
  </si>
  <si>
    <t>※雇用就農資金令和４年度第１回募集に採択されている場合は「令和４年度１回」、それ以外の場合は「令和４年度２回」と入力して下さい</t>
    <phoneticPr fontId="16"/>
  </si>
  <si>
    <t>　</t>
  </si>
  <si>
    <t>※研修１～４年目までの記入が必須です。必ず、募集要領にある記入例を確認した上で、入力してください。
※従事させる作業等及び習得させる技術等を複数入力する際は、ALTキーとEnterキーを同時押しで改行を行って入力してください</t>
    <phoneticPr fontId="16"/>
  </si>
  <si>
    <t>※従事させる作業等及び習得させる技術等を複数入力する際は、ALTキーとEnterキーを同時押しで改行を行って入力してください</t>
    <phoneticPr fontId="16"/>
  </si>
  <si>
    <t>新法人</t>
    <rPh sb="0" eb="1">
      <t>イクセイ</t>
    </rPh>
    <phoneticPr fontId="16"/>
  </si>
  <si>
    <r>
      <t xml:space="preserve">研修指導者
</t>
    </r>
    <r>
      <rPr>
        <sz val="12"/>
        <color theme="0"/>
        <rFont val="游ゴシック"/>
        <family val="3"/>
        <charset val="128"/>
      </rPr>
      <t>※5枠固定</t>
    </r>
    <rPh sb="9" eb="11">
      <t xml:space="preserve">コテイ </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</si>
</sst>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41" formatCode="_ * #,##0_ ;_ * \-#,##0_ ;_ * &quot;-&quot;_ ;_ @_ "/>
    <numFmt numFmtId="176" formatCode="00"/>
    <numFmt numFmtId="177" formatCode="0_ "/>
    <numFmt numFmtId="178" formatCode="0&quot;人&quot;"/>
    <numFmt numFmtId="179" formatCode="0_);[Red]\(0\)"/>
  </numFmts>
  <fonts count="83">
    <font>
      <sz val="12"/>
      <color theme="1"/>
      <name val="游ゴシック"/>
      <family val="2"/>
      <charset val="128"/>
      <scheme val="minor"/>
    </font>
    <font>
      <sz val="11"/>
      <color theme="1"/>
      <name val="ＭＳ 明朝"/>
      <family val="1"/>
      <charset val="128"/>
    </font>
    <font>
      <sz val="11"/>
      <color rgb="FF000000"/>
      <name val="ＭＳ 明朝"/>
      <family val="1"/>
      <charset val="128"/>
    </font>
    <font>
      <sz val="11"/>
      <color theme="1"/>
      <name val="MS Mincho"/>
      <family val="1"/>
      <charset val="128"/>
    </font>
    <font>
      <sz val="11"/>
      <color theme="1"/>
      <name val="Times"/>
      <family val="1"/>
    </font>
    <font>
      <sz val="14"/>
      <color theme="1"/>
      <name val="ＭＳ 明朝"/>
      <family val="1"/>
      <charset val="128"/>
    </font>
    <font>
      <b/>
      <sz val="14"/>
      <color rgb="FF000000"/>
      <name val="ＭＳ 明朝"/>
      <family val="1"/>
      <charset val="128"/>
    </font>
    <font>
      <sz val="10"/>
      <color theme="1"/>
      <name val="MS Mincho"/>
      <family val="1"/>
      <charset val="128"/>
    </font>
    <font>
      <u/>
      <sz val="12"/>
      <color theme="10"/>
      <name val="游ゴシック"/>
      <family val="3"/>
      <charset val="128"/>
      <scheme val="minor"/>
    </font>
    <font>
      <sz val="6"/>
      <name val="游ゴシック"/>
      <family val="3"/>
      <charset val="128"/>
      <scheme val="minor"/>
    </font>
    <font>
      <sz val="11"/>
      <color rgb="FFFF0000"/>
      <name val="ＭＳ 明朝"/>
      <family val="1"/>
      <charset val="128"/>
    </font>
    <font>
      <sz val="14"/>
      <color theme="1"/>
      <name val="ＭＳ ゴシック"/>
      <family val="2"/>
      <charset val="128"/>
    </font>
    <font>
      <b/>
      <sz val="18"/>
      <color theme="1"/>
      <name val="ＭＳ ゴシック"/>
      <family val="2"/>
      <charset val="128"/>
    </font>
    <font>
      <u/>
      <sz val="12"/>
      <color theme="11"/>
      <name val="游ゴシック"/>
      <family val="2"/>
      <charset val="128"/>
      <scheme val="minor"/>
    </font>
    <font>
      <sz val="6"/>
      <color rgb="FFFF0000"/>
      <name val="ＭＳ 明朝"/>
      <family val="1"/>
      <charset val="128"/>
    </font>
    <font>
      <b/>
      <sz val="18"/>
      <color theme="1"/>
      <name val="Meiryo UI"/>
      <family val="2"/>
      <charset val="128"/>
    </font>
    <font>
      <sz val="6"/>
      <name val="游ゴシック"/>
      <family val="2"/>
      <charset val="128"/>
      <scheme val="minor"/>
    </font>
    <font>
      <sz val="11"/>
      <color theme="1"/>
      <name val="Meiryo UI"/>
      <family val="2"/>
      <charset val="128"/>
    </font>
    <font>
      <sz val="14"/>
      <color theme="1"/>
      <name val="Meiryo UI"/>
      <family val="2"/>
      <charset val="128"/>
    </font>
    <font>
      <sz val="12"/>
      <color theme="1"/>
      <name val="Meiryo UI"/>
      <family val="2"/>
      <charset val="128"/>
    </font>
    <font>
      <b/>
      <sz val="11"/>
      <color theme="1"/>
      <name val="ＭＳ 明朝"/>
      <family val="1"/>
      <charset val="128"/>
    </font>
    <font>
      <b/>
      <sz val="18"/>
      <color rgb="FF000000"/>
      <name val="ＭＳ 明朝"/>
      <family val="1"/>
      <charset val="128"/>
    </font>
    <font>
      <sz val="14"/>
      <color theme="1"/>
      <name val="ＭＳ Ｐ明朝"/>
      <family val="1"/>
      <charset val="128"/>
    </font>
    <font>
      <b/>
      <sz val="14"/>
      <color rgb="FF000000"/>
      <name val="ＭＳ Ｐ明朝"/>
      <family val="1"/>
      <charset val="128"/>
    </font>
    <font>
      <sz val="11"/>
      <color rgb="FF000000"/>
      <name val="ＭＳ Ｐ明朝"/>
      <family val="1"/>
      <charset val="128"/>
    </font>
    <font>
      <b/>
      <sz val="12"/>
      <color rgb="FF000000"/>
      <name val="ＭＳ Ｐ明朝"/>
      <family val="1"/>
      <charset val="128"/>
    </font>
    <font>
      <sz val="12"/>
      <color rgb="FF000000"/>
      <name val="ＭＳ Ｐ明朝"/>
      <family val="1"/>
      <charset val="128"/>
    </font>
    <font>
      <sz val="11"/>
      <color theme="1"/>
      <name val="ＭＳ Ｐ明朝"/>
      <family val="1"/>
      <charset val="128"/>
    </font>
    <font>
      <sz val="12"/>
      <color theme="1"/>
      <name val="ＭＳ Ｐ明朝"/>
      <family val="1"/>
      <charset val="128"/>
    </font>
    <font>
      <sz val="14"/>
      <color theme="1"/>
      <name val="MS Mincho"/>
      <family val="1"/>
      <charset val="128"/>
    </font>
    <font>
      <sz val="12"/>
      <color rgb="FFFF0000"/>
      <name val="ＭＳ Ｐ明朝"/>
      <family val="1"/>
      <charset val="128"/>
    </font>
    <font>
      <sz val="12"/>
      <name val="ＭＳ Ｐ明朝"/>
      <family val="1"/>
      <charset val="128"/>
    </font>
    <font>
      <b/>
      <sz val="12"/>
      <color theme="1"/>
      <name val="ＭＳ Ｐ明朝"/>
      <family val="1"/>
      <charset val="128"/>
    </font>
    <font>
      <sz val="8"/>
      <color rgb="FFFF0000"/>
      <name val="游ゴシック"/>
      <family val="2"/>
      <charset val="128"/>
      <scheme val="minor"/>
    </font>
    <font>
      <sz val="6"/>
      <color rgb="FFFF0000"/>
      <name val="ＭＳ Ｐ明朝"/>
      <family val="1"/>
      <charset val="128"/>
    </font>
    <font>
      <sz val="10"/>
      <color theme="1"/>
      <name val="ＭＳ Ｐ明朝"/>
      <family val="1"/>
      <charset val="128"/>
    </font>
    <font>
      <sz val="8"/>
      <color rgb="FFFF0000"/>
      <name val="ＭＳ Ｐ明朝"/>
      <family val="1"/>
      <charset val="128"/>
    </font>
    <font>
      <sz val="11"/>
      <name val="ＭＳ Ｐ明朝"/>
      <family val="1"/>
      <charset val="128"/>
    </font>
    <font>
      <u/>
      <sz val="12"/>
      <name val="ＭＳ Ｐ明朝"/>
      <family val="1"/>
      <charset val="128"/>
    </font>
    <font>
      <sz val="11"/>
      <color rgb="FFFF0000"/>
      <name val="ＭＳ Ｐ明朝"/>
      <family val="1"/>
      <charset val="128"/>
    </font>
    <font>
      <sz val="10"/>
      <color rgb="FF000000"/>
      <name val="ＭＳ Ｐ明朝"/>
      <family val="1"/>
      <charset val="128"/>
    </font>
    <font>
      <sz val="12"/>
      <color theme="1"/>
      <name val="ＭＳ 明朝"/>
      <family val="1"/>
      <charset val="128"/>
    </font>
    <font>
      <sz val="11"/>
      <name val="ＭＳ 明朝"/>
      <family val="1"/>
      <charset val="128"/>
    </font>
    <font>
      <sz val="10"/>
      <name val="ＭＳ 明朝"/>
      <family val="1"/>
      <charset val="128"/>
    </font>
    <font>
      <sz val="8"/>
      <name val="ＭＳ Ｐ明朝"/>
      <family val="1"/>
      <charset val="128"/>
    </font>
    <font>
      <sz val="8"/>
      <color rgb="FF000000"/>
      <name val="ＭＳ Ｐ明朝"/>
      <family val="1"/>
      <charset val="128"/>
    </font>
    <font>
      <sz val="12"/>
      <name val="ＭＳ 明朝"/>
      <family val="1"/>
      <charset val="128"/>
    </font>
    <font>
      <sz val="10"/>
      <name val="ＭＳ Ｐ明朝"/>
      <family val="1"/>
      <charset val="128"/>
    </font>
    <font>
      <sz val="8"/>
      <color theme="1"/>
      <name val="ＭＳ 明朝"/>
      <family val="1"/>
      <charset val="128"/>
    </font>
    <font>
      <sz val="8"/>
      <color theme="1"/>
      <name val="ＭＳ Ｐ明朝"/>
      <family val="1"/>
      <charset val="128"/>
    </font>
    <font>
      <sz val="9"/>
      <color theme="1"/>
      <name val="ＭＳ Ｐ明朝"/>
      <family val="1"/>
      <charset val="128"/>
    </font>
    <font>
      <sz val="10"/>
      <color theme="1"/>
      <name val="ＭＳ 明朝"/>
      <family val="1"/>
      <charset val="128"/>
    </font>
    <font>
      <sz val="13"/>
      <color theme="1"/>
      <name val="ＭＳ 明朝"/>
      <family val="1"/>
      <charset val="128"/>
    </font>
    <font>
      <sz val="12"/>
      <color theme="4"/>
      <name val="ＭＳ Ｐ明朝"/>
      <family val="1"/>
      <charset val="128"/>
    </font>
    <font>
      <b/>
      <sz val="10"/>
      <color rgb="FFFF0000"/>
      <name val="ＭＳ Ｐ明朝"/>
      <family val="1"/>
      <charset val="128"/>
    </font>
    <font>
      <b/>
      <sz val="12"/>
      <color rgb="FFFF0000"/>
      <name val="ＭＳ Ｐ明朝"/>
      <family val="1"/>
      <charset val="128"/>
    </font>
    <font>
      <sz val="11"/>
      <name val="Meiryo UI"/>
      <family val="2"/>
      <charset val="128"/>
    </font>
    <font>
      <sz val="12"/>
      <color rgb="FF000000"/>
      <name val="ＭＳ 明朝"/>
      <family val="1"/>
      <charset val="128"/>
    </font>
    <font>
      <b/>
      <sz val="14"/>
      <color theme="1"/>
      <name val="ＭＳ Ｐ明朝"/>
      <family val="1"/>
      <charset val="128"/>
    </font>
    <font>
      <sz val="12"/>
      <color rgb="FFFF0000"/>
      <name val="ＭＳ 明朝"/>
      <family val="1"/>
      <charset val="128"/>
    </font>
    <font>
      <b/>
      <sz val="18"/>
      <color rgb="FF000000"/>
      <name val="ＭＳ Ｐ明朝"/>
      <family val="1"/>
      <charset val="128"/>
    </font>
    <font>
      <b/>
      <u/>
      <sz val="11"/>
      <color theme="1"/>
      <name val="ＭＳ 明朝"/>
      <family val="1"/>
      <charset val="128"/>
    </font>
    <font>
      <sz val="10.5"/>
      <color rgb="FF000000"/>
      <name val="ＭＳ 明朝"/>
      <family val="1"/>
      <charset val="128"/>
    </font>
    <font>
      <sz val="10.5"/>
      <color rgb="FF000000"/>
      <name val="ＭＳ Ｐ明朝"/>
      <family val="1"/>
      <charset val="128"/>
    </font>
    <font>
      <sz val="10"/>
      <color theme="1"/>
      <name val="Meiryo UI"/>
      <family val="2"/>
      <charset val="128"/>
    </font>
    <font>
      <sz val="14"/>
      <color rgb="FFFF0000"/>
      <name val="ＭＳ Ｐ明朝"/>
      <family val="1"/>
      <charset val="128"/>
    </font>
    <font>
      <sz val="11"/>
      <color theme="4"/>
      <name val="ＭＳ Ｐ明朝"/>
      <family val="1"/>
      <charset val="128"/>
    </font>
    <font>
      <sz val="11"/>
      <color rgb="FFFF0000"/>
      <name val="UD デジタル 教科書体 NP-R"/>
      <family val="3"/>
      <charset val="128"/>
    </font>
    <font>
      <sz val="12"/>
      <color theme="0"/>
      <name val="游ゴシック"/>
      <family val="2"/>
      <charset val="128"/>
      <scheme val="minor"/>
    </font>
    <font>
      <b/>
      <sz val="12"/>
      <color theme="0"/>
      <name val="メイリオ"/>
      <family val="2"/>
      <charset val="128"/>
    </font>
    <font>
      <sz val="11"/>
      <color theme="0"/>
      <name val="Meiryo UI"/>
      <family val="2"/>
      <charset val="128"/>
    </font>
    <font>
      <sz val="11"/>
      <color theme="0"/>
      <name val="ＭＳ Ｐ明朝"/>
      <family val="1"/>
      <charset val="128"/>
    </font>
    <font>
      <sz val="10"/>
      <color theme="0"/>
      <name val="Meiryo UI"/>
      <family val="2"/>
      <charset val="128"/>
    </font>
    <font>
      <sz val="14"/>
      <color theme="0"/>
      <name val="ＭＳ Ｐ明朝"/>
      <family val="1"/>
      <charset val="128"/>
    </font>
    <font>
      <sz val="10"/>
      <color theme="0"/>
      <name val="メイリオ"/>
      <family val="2"/>
      <charset val="128"/>
    </font>
    <font>
      <sz val="12"/>
      <color theme="0"/>
      <name val="游ゴシック"/>
      <family val="3"/>
      <charset val="128"/>
      <scheme val="minor"/>
    </font>
    <font>
      <sz val="10.5"/>
      <color theme="0"/>
      <name val="Meiryo UI"/>
      <family val="2"/>
      <charset val="128"/>
    </font>
    <font>
      <b/>
      <sz val="10"/>
      <color theme="0"/>
      <name val="Meiryo UI"/>
      <family val="2"/>
      <charset val="128"/>
    </font>
    <font>
      <sz val="11"/>
      <color theme="0"/>
      <name val="メイリオ"/>
      <family val="2"/>
      <charset val="128"/>
    </font>
    <font>
      <sz val="11"/>
      <color theme="0"/>
      <name val="Helvetica Neue"/>
      <family val="2"/>
    </font>
    <font>
      <sz val="11"/>
      <color theme="0"/>
      <name val="MS Mincho"/>
      <family val="1"/>
      <charset val="128"/>
    </font>
    <font>
      <sz val="12"/>
      <color theme="0"/>
      <name val="メイリオ"/>
      <family val="2"/>
      <charset val="128"/>
    </font>
    <font>
      <sz val="12"/>
      <color theme="0"/>
      <name val="游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s>
  <cellStyleXfs count="8">
    <xf numFmtId="0" fontId="0" fillId="0" borderId="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704">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Border="1">
      <alignment vertical="center"/>
    </xf>
    <xf numFmtId="0" fontId="1" fillId="0" borderId="4" xfId="0" applyFont="1" applyBorder="1">
      <alignment vertical="center"/>
    </xf>
    <xf numFmtId="0" fontId="2" fillId="0" borderId="5" xfId="0" applyFont="1" applyBorder="1">
      <alignment vertical="center"/>
    </xf>
    <xf numFmtId="0" fontId="1" fillId="0" borderId="7" xfId="0" applyFont="1" applyFill="1" applyBorder="1">
      <alignment vertical="center"/>
    </xf>
    <xf numFmtId="0" fontId="1" fillId="0" borderId="7" xfId="0" applyFont="1" applyBorder="1">
      <alignment vertical="center"/>
    </xf>
    <xf numFmtId="0" fontId="1" fillId="0" borderId="0" xfId="0" applyFont="1" applyFill="1" applyBorder="1">
      <alignment vertical="center"/>
    </xf>
    <xf numFmtId="0" fontId="1" fillId="0" borderId="0" xfId="0" applyFont="1" applyBorder="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xf>
    <xf numFmtId="0" fontId="1" fillId="0" borderId="10" xfId="0" applyFont="1" applyFill="1" applyBorder="1">
      <alignment vertical="center"/>
    </xf>
    <xf numFmtId="0" fontId="6" fillId="0" borderId="0" xfId="0" applyFont="1">
      <alignment vertical="center"/>
    </xf>
    <xf numFmtId="0" fontId="2" fillId="0" borderId="4" xfId="0" applyFont="1" applyBorder="1">
      <alignment vertical="center"/>
    </xf>
    <xf numFmtId="0" fontId="2" fillId="0" borderId="7" xfId="0" applyFont="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right" vertical="center"/>
    </xf>
    <xf numFmtId="0" fontId="1" fillId="0" borderId="9" xfId="0" applyFont="1" applyFill="1" applyBorder="1">
      <alignment vertical="center"/>
    </xf>
    <xf numFmtId="0" fontId="1" fillId="0" borderId="0" xfId="0" applyFont="1" applyAlignment="1">
      <alignment horizontal="left" vertical="center"/>
    </xf>
    <xf numFmtId="0" fontId="3" fillId="0" borderId="0" xfId="0" applyFont="1" applyBorder="1">
      <alignment vertical="center"/>
    </xf>
    <xf numFmtId="0" fontId="1" fillId="0" borderId="9" xfId="0" applyFont="1" applyBorder="1" applyAlignment="1">
      <alignment horizontal="center" vertical="center"/>
    </xf>
    <xf numFmtId="0" fontId="2" fillId="0" borderId="9" xfId="0" applyFont="1" applyBorder="1">
      <alignment vertical="center"/>
    </xf>
    <xf numFmtId="0" fontId="10" fillId="0" borderId="0" xfId="0" applyFont="1">
      <alignment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4" fillId="0" borderId="7" xfId="0" applyFont="1" applyFill="1" applyBorder="1">
      <alignment vertical="center"/>
    </xf>
    <xf numFmtId="0" fontId="14" fillId="0" borderId="0" xfId="0" applyFont="1" applyBorder="1">
      <alignment vertical="center"/>
    </xf>
    <xf numFmtId="0" fontId="14" fillId="0" borderId="7" xfId="0" applyFont="1" applyBorder="1">
      <alignment vertical="center"/>
    </xf>
    <xf numFmtId="0" fontId="14" fillId="0" borderId="4" xfId="0" applyFont="1" applyBorder="1">
      <alignment vertical="center"/>
    </xf>
    <xf numFmtId="0" fontId="14" fillId="0" borderId="0" xfId="0" applyFont="1">
      <alignment vertical="center"/>
    </xf>
    <xf numFmtId="0" fontId="1" fillId="0" borderId="1" xfId="0" applyFont="1" applyBorder="1" applyProtection="1">
      <alignment vertical="center"/>
      <protection locked="0"/>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17" fillId="0" borderId="13" xfId="0" applyFont="1" applyBorder="1">
      <alignment vertical="center"/>
    </xf>
    <xf numFmtId="0" fontId="1" fillId="0" borderId="0" xfId="0" applyFont="1" applyBorder="1" applyAlignment="1">
      <alignment horizontal="center" vertical="center"/>
    </xf>
    <xf numFmtId="0" fontId="17" fillId="0" borderId="0" xfId="0" applyFont="1" applyBorder="1">
      <alignment vertical="center"/>
    </xf>
    <xf numFmtId="0" fontId="17" fillId="0" borderId="0" xfId="0" applyFont="1" applyFill="1">
      <alignment vertical="center"/>
    </xf>
    <xf numFmtId="0" fontId="17" fillId="0" borderId="0" xfId="0" applyFont="1" applyFill="1" applyAlignment="1">
      <alignment vertical="top"/>
    </xf>
    <xf numFmtId="0" fontId="1" fillId="0" borderId="0" xfId="0" applyFont="1" applyBorder="1" applyAlignment="1">
      <alignment horizontal="right" vertical="center"/>
    </xf>
    <xf numFmtId="0" fontId="1"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vertical="top"/>
    </xf>
    <xf numFmtId="0" fontId="22" fillId="0" borderId="0" xfId="0" applyFont="1">
      <alignment vertical="center"/>
    </xf>
    <xf numFmtId="0" fontId="26" fillId="0" borderId="0" xfId="0" applyFont="1" applyBorder="1">
      <alignment vertical="center"/>
    </xf>
    <xf numFmtId="0" fontId="24" fillId="0" borderId="0" xfId="0" applyFont="1">
      <alignment vertical="center"/>
    </xf>
    <xf numFmtId="0" fontId="26" fillId="0" borderId="0" xfId="0" applyFont="1">
      <alignment vertical="center"/>
    </xf>
    <xf numFmtId="0" fontId="29" fillId="0" borderId="0" xfId="0" applyFont="1">
      <alignment vertical="center"/>
    </xf>
    <xf numFmtId="0" fontId="27" fillId="0" borderId="0" xfId="0" applyFont="1" applyBorder="1" applyAlignment="1">
      <alignment horizontal="center" vertical="center"/>
    </xf>
    <xf numFmtId="0" fontId="19" fillId="0" borderId="0" xfId="0" applyFont="1" applyFill="1" applyBorder="1" applyAlignment="1">
      <alignment horizontal="center" vertical="center"/>
    </xf>
    <xf numFmtId="0" fontId="28" fillId="0" borderId="0" xfId="0" applyFont="1" applyBorder="1" applyAlignment="1">
      <alignment horizontal="center" vertical="top"/>
    </xf>
    <xf numFmtId="0" fontId="28" fillId="0" borderId="0" xfId="0" applyFont="1" applyBorder="1">
      <alignment vertical="center"/>
    </xf>
    <xf numFmtId="0" fontId="17" fillId="0" borderId="0" xfId="0" applyFont="1" applyFill="1" applyBorder="1" applyAlignment="1">
      <alignment horizontal="center" vertical="center" wrapText="1"/>
    </xf>
    <xf numFmtId="0" fontId="28" fillId="0" borderId="0" xfId="0" applyFont="1" applyFill="1" applyBorder="1" applyAlignment="1">
      <alignment horizontal="right" vertical="center"/>
    </xf>
    <xf numFmtId="0" fontId="17" fillId="0" borderId="0" xfId="0" applyFont="1" applyAlignment="1">
      <alignment vertical="top"/>
    </xf>
    <xf numFmtId="0" fontId="17" fillId="0" borderId="0" xfId="0" applyFont="1" applyBorder="1" applyAlignment="1">
      <alignment vertical="top"/>
    </xf>
    <xf numFmtId="0" fontId="33" fillId="0" borderId="0" xfId="0" applyFont="1">
      <alignment vertical="center"/>
    </xf>
    <xf numFmtId="0" fontId="27" fillId="0" borderId="0" xfId="0" applyFont="1">
      <alignment vertical="center"/>
    </xf>
    <xf numFmtId="0" fontId="27" fillId="0" borderId="9" xfId="0" applyFont="1" applyBorder="1">
      <alignment vertical="center"/>
    </xf>
    <xf numFmtId="0" fontId="28" fillId="0" borderId="0" xfId="0" applyFont="1">
      <alignment vertical="center"/>
    </xf>
    <xf numFmtId="0" fontId="28" fillId="0" borderId="9" xfId="0" applyFont="1" applyBorder="1">
      <alignment vertical="center"/>
    </xf>
    <xf numFmtId="0" fontId="28" fillId="0" borderId="0" xfId="0" applyFont="1" applyAlignment="1">
      <alignment horizontal="center" vertical="center"/>
    </xf>
    <xf numFmtId="0" fontId="26" fillId="0" borderId="5" xfId="0" applyFont="1" applyBorder="1">
      <alignment vertical="center"/>
    </xf>
    <xf numFmtId="0" fontId="26" fillId="0" borderId="6" xfId="0" applyFont="1" applyBorder="1">
      <alignment vertical="center"/>
    </xf>
    <xf numFmtId="0" fontId="28" fillId="0" borderId="7" xfId="0" applyFont="1" applyBorder="1">
      <alignment vertical="center"/>
    </xf>
    <xf numFmtId="0" fontId="28" fillId="0" borderId="10" xfId="0" applyFont="1" applyBorder="1">
      <alignment vertical="center"/>
    </xf>
    <xf numFmtId="0" fontId="27" fillId="0" borderId="0" xfId="0" applyFont="1" applyBorder="1">
      <alignment vertical="center"/>
    </xf>
    <xf numFmtId="0" fontId="24" fillId="0" borderId="0" xfId="0" applyFont="1" applyBorder="1">
      <alignment vertical="center"/>
    </xf>
    <xf numFmtId="0" fontId="34" fillId="0" borderId="0" xfId="0" applyFont="1" applyBorder="1">
      <alignment vertical="center"/>
    </xf>
    <xf numFmtId="0" fontId="24" fillId="0" borderId="3" xfId="0" applyFont="1" applyBorder="1">
      <alignment vertical="center"/>
    </xf>
    <xf numFmtId="0" fontId="27" fillId="0" borderId="4" xfId="0" applyFont="1" applyBorder="1">
      <alignment vertical="center"/>
    </xf>
    <xf numFmtId="0" fontId="27" fillId="0" borderId="8" xfId="0" applyFont="1" applyBorder="1">
      <alignment vertical="center"/>
    </xf>
    <xf numFmtId="0" fontId="24" fillId="0" borderId="5" xfId="0" applyFont="1" applyBorder="1">
      <alignment vertical="center"/>
    </xf>
    <xf numFmtId="0" fontId="27" fillId="0" borderId="0" xfId="0" applyFont="1" applyFill="1">
      <alignment vertical="center"/>
    </xf>
    <xf numFmtId="0" fontId="24" fillId="0" borderId="6" xfId="0" applyFont="1" applyBorder="1">
      <alignment vertical="center"/>
    </xf>
    <xf numFmtId="0" fontId="27" fillId="0" borderId="7" xfId="0" applyFont="1" applyBorder="1">
      <alignment vertical="center"/>
    </xf>
    <xf numFmtId="0" fontId="27" fillId="0" borderId="10" xfId="0" applyFont="1" applyBorder="1">
      <alignment vertical="center"/>
    </xf>
    <xf numFmtId="0" fontId="34" fillId="0" borderId="0" xfId="0" applyFont="1">
      <alignment vertical="center"/>
    </xf>
    <xf numFmtId="0" fontId="27" fillId="0" borderId="1" xfId="0" applyFont="1" applyBorder="1" applyProtection="1">
      <alignment vertical="center"/>
      <protection locked="0"/>
    </xf>
    <xf numFmtId="0" fontId="34" fillId="0" borderId="7" xfId="0" applyFont="1" applyBorder="1">
      <alignment vertical="center"/>
    </xf>
    <xf numFmtId="0" fontId="27" fillId="0" borderId="1" xfId="0" applyFont="1" applyBorder="1" applyAlignment="1" applyProtection="1">
      <alignment horizontal="left" vertical="center"/>
      <protection locked="0"/>
    </xf>
    <xf numFmtId="0" fontId="32" fillId="0" borderId="0" xfId="0" applyFont="1">
      <alignment vertical="center"/>
    </xf>
    <xf numFmtId="0" fontId="26" fillId="0" borderId="3" xfId="0" applyFont="1" applyBorder="1">
      <alignment vertical="center"/>
    </xf>
    <xf numFmtId="0" fontId="28" fillId="0" borderId="4" xfId="0" applyFont="1" applyBorder="1">
      <alignment vertical="center"/>
    </xf>
    <xf numFmtId="0" fontId="28" fillId="0" borderId="8" xfId="0" applyFont="1" applyBorder="1">
      <alignment vertical="center"/>
    </xf>
    <xf numFmtId="0" fontId="30" fillId="0" borderId="0" xfId="0" applyFont="1">
      <alignment vertical="center"/>
    </xf>
    <xf numFmtId="0" fontId="28" fillId="0" borderId="1" xfId="0" applyFont="1" applyBorder="1" applyProtection="1">
      <alignment vertical="center"/>
      <protection locked="0"/>
    </xf>
    <xf numFmtId="176" fontId="28" fillId="0" borderId="1" xfId="0" applyNumberFormat="1" applyFont="1" applyBorder="1" applyProtection="1">
      <alignment vertical="center"/>
      <protection locked="0"/>
    </xf>
    <xf numFmtId="0" fontId="30" fillId="0" borderId="0" xfId="0" applyFont="1" applyAlignment="1">
      <alignment horizontal="left" vertical="top"/>
    </xf>
    <xf numFmtId="0" fontId="28" fillId="0" borderId="1" xfId="0" applyFont="1" applyBorder="1" applyAlignment="1" applyProtection="1">
      <alignment horizontal="left" vertical="center"/>
      <protection locked="0"/>
    </xf>
    <xf numFmtId="0" fontId="31" fillId="0" borderId="0" xfId="0" applyFont="1">
      <alignment vertical="center"/>
    </xf>
    <xf numFmtId="0" fontId="36" fillId="0" borderId="0" xfId="0" applyFont="1">
      <alignment vertical="center"/>
    </xf>
    <xf numFmtId="0" fontId="36" fillId="0" borderId="7" xfId="0" applyFont="1" applyBorder="1">
      <alignment vertical="center"/>
    </xf>
    <xf numFmtId="0" fontId="36" fillId="0" borderId="0" xfId="0" applyFont="1" applyAlignment="1">
      <alignment horizontal="left" vertical="top"/>
    </xf>
    <xf numFmtId="0" fontId="36" fillId="0" borderId="0" xfId="0" applyFont="1" applyAlignment="1">
      <alignment horizontal="left" vertical="center"/>
    </xf>
    <xf numFmtId="0" fontId="38" fillId="0" borderId="0" xfId="0" applyFont="1">
      <alignment vertical="center"/>
    </xf>
    <xf numFmtId="0" fontId="23" fillId="0" borderId="0" xfId="0" applyFont="1">
      <alignment vertical="center"/>
    </xf>
    <xf numFmtId="0" fontId="24" fillId="0" borderId="4" xfId="0" applyFont="1" applyBorder="1">
      <alignment vertical="center"/>
    </xf>
    <xf numFmtId="0" fontId="24" fillId="0" borderId="7" xfId="0" applyFont="1" applyBorder="1">
      <alignment vertical="center"/>
    </xf>
    <xf numFmtId="0" fontId="24" fillId="0" borderId="0" xfId="0" applyFont="1" applyAlignment="1">
      <alignment horizontal="center" vertical="center"/>
    </xf>
    <xf numFmtId="0" fontId="24" fillId="0" borderId="5" xfId="0" applyFont="1" applyBorder="1" applyAlignment="1">
      <alignment horizontal="right" vertical="center"/>
    </xf>
    <xf numFmtId="0" fontId="27" fillId="0" borderId="0" xfId="0" applyFont="1" applyAlignment="1">
      <alignment horizontal="left" vertical="center"/>
    </xf>
    <xf numFmtId="0" fontId="25" fillId="0" borderId="0" xfId="0" applyFont="1">
      <alignment vertical="center"/>
    </xf>
    <xf numFmtId="0" fontId="27" fillId="0" borderId="1" xfId="0" applyFont="1" applyBorder="1" applyAlignment="1" applyProtection="1">
      <alignment horizontal="right" vertical="center"/>
      <protection locked="0"/>
    </xf>
    <xf numFmtId="0" fontId="35" fillId="0" borderId="0" xfId="0" applyFont="1">
      <alignment vertical="center"/>
    </xf>
    <xf numFmtId="0" fontId="23" fillId="0" borderId="0" xfId="0" applyFont="1" applyFill="1">
      <alignment vertical="center"/>
    </xf>
    <xf numFmtId="0" fontId="25" fillId="0" borderId="0" xfId="0" applyFont="1" applyFill="1">
      <alignment vertical="center"/>
    </xf>
    <xf numFmtId="0" fontId="27" fillId="0" borderId="1" xfId="0" applyFont="1" applyFill="1" applyBorder="1" applyAlignment="1" applyProtection="1">
      <alignment horizontal="center" vertical="center"/>
      <protection locked="0"/>
    </xf>
    <xf numFmtId="0" fontId="1" fillId="0" borderId="0" xfId="0" applyFont="1" applyAlignment="1">
      <alignment horizontal="right"/>
    </xf>
    <xf numFmtId="0" fontId="1" fillId="0" borderId="0" xfId="0" applyFont="1" applyFill="1" applyBorder="1" applyAlignment="1" applyProtection="1">
      <alignment vertical="center"/>
    </xf>
    <xf numFmtId="0" fontId="24" fillId="0" borderId="0" xfId="0" applyFont="1" applyProtection="1">
      <alignment vertical="center"/>
    </xf>
    <xf numFmtId="0" fontId="24" fillId="0" borderId="0" xfId="0" applyFont="1" applyBorder="1" applyAlignment="1" applyProtection="1">
      <alignment horizontal="left" vertical="center"/>
    </xf>
    <xf numFmtId="0" fontId="27" fillId="0" borderId="0" xfId="0" applyFont="1" applyBorder="1" applyAlignment="1" applyProtection="1">
      <alignment vertical="center"/>
    </xf>
    <xf numFmtId="0" fontId="27" fillId="0" borderId="0" xfId="0" applyFont="1" applyBorder="1" applyProtection="1">
      <alignment vertical="center"/>
    </xf>
    <xf numFmtId="0" fontId="27" fillId="0" borderId="0" xfId="0" applyFont="1" applyBorder="1" applyAlignment="1" applyProtection="1">
      <alignment horizontal="right" vertical="center"/>
    </xf>
    <xf numFmtId="0" fontId="27" fillId="0" borderId="0" xfId="0" applyFont="1" applyProtection="1">
      <alignment vertical="center"/>
    </xf>
    <xf numFmtId="0" fontId="27" fillId="0" borderId="9" xfId="0" applyFont="1" applyBorder="1" applyProtection="1">
      <alignment vertical="center"/>
    </xf>
    <xf numFmtId="0" fontId="24" fillId="0" borderId="7" xfId="0" applyFont="1" applyBorder="1" applyProtection="1">
      <alignment vertical="center"/>
    </xf>
    <xf numFmtId="0" fontId="34" fillId="0" borderId="7" xfId="0" applyFont="1" applyBorder="1" applyProtection="1">
      <alignment vertical="center"/>
    </xf>
    <xf numFmtId="0" fontId="27" fillId="0" borderId="7" xfId="0" applyFont="1" applyBorder="1" applyProtection="1">
      <alignment vertical="center"/>
    </xf>
    <xf numFmtId="0" fontId="27" fillId="0" borderId="10" xfId="0" applyFont="1" applyBorder="1" applyProtection="1">
      <alignment vertical="center"/>
    </xf>
    <xf numFmtId="0" fontId="24" fillId="0" borderId="4" xfId="0" applyFont="1" applyBorder="1" applyProtection="1">
      <alignment vertical="center"/>
    </xf>
    <xf numFmtId="0" fontId="27" fillId="0" borderId="4" xfId="0" applyFont="1" applyBorder="1" applyProtection="1">
      <alignment vertical="center"/>
    </xf>
    <xf numFmtId="0" fontId="27" fillId="0" borderId="0" xfId="0" applyFont="1" applyAlignment="1" applyProtection="1">
      <alignment horizontal="center" vertical="center"/>
    </xf>
    <xf numFmtId="0" fontId="17" fillId="0" borderId="0" xfId="0" applyFont="1" applyProtection="1">
      <alignment vertical="center"/>
    </xf>
    <xf numFmtId="0" fontId="22" fillId="0" borderId="0" xfId="0" applyFont="1" applyProtection="1">
      <alignment vertical="center"/>
    </xf>
    <xf numFmtId="0" fontId="26" fillId="0" borderId="5" xfId="0" applyFont="1" applyBorder="1" applyProtection="1">
      <alignment vertical="center"/>
    </xf>
    <xf numFmtId="0" fontId="28" fillId="0" borderId="0" xfId="0" applyFont="1" applyBorder="1" applyAlignment="1" applyProtection="1">
      <alignment vertical="top"/>
    </xf>
    <xf numFmtId="0" fontId="28" fillId="0" borderId="0" xfId="0" applyFont="1" applyProtection="1">
      <alignment vertical="center"/>
    </xf>
    <xf numFmtId="0" fontId="2" fillId="0" borderId="0" xfId="0" applyFont="1" applyFill="1" applyBorder="1" applyAlignment="1">
      <alignment horizontal="center"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34" fillId="0" borderId="0" xfId="0" applyFont="1" applyAlignment="1">
      <alignment horizontal="left" vertical="center"/>
    </xf>
    <xf numFmtId="0" fontId="28" fillId="0" borderId="0" xfId="0" applyFont="1" applyAlignment="1">
      <alignment horizontal="left"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1" fillId="0" borderId="0" xfId="0" applyFont="1" applyBorder="1" applyAlignment="1">
      <alignment horizontal="left" vertical="center"/>
    </xf>
    <xf numFmtId="0" fontId="14" fillId="0" borderId="0" xfId="0" applyFont="1" applyBorder="1" applyAlignment="1">
      <alignment horizontal="center" vertical="center"/>
    </xf>
    <xf numFmtId="0" fontId="14" fillId="0" borderId="5" xfId="0" applyFont="1" applyBorder="1" applyAlignment="1">
      <alignment horizontal="left" vertical="center"/>
    </xf>
    <xf numFmtId="0" fontId="28" fillId="0" borderId="5" xfId="0" applyFont="1" applyBorder="1" applyAlignment="1">
      <alignment horizontal="left" vertical="center" wrapText="1"/>
    </xf>
    <xf numFmtId="0" fontId="24" fillId="0" borderId="9" xfId="0" applyFont="1" applyBorder="1">
      <alignment vertical="center"/>
    </xf>
    <xf numFmtId="0" fontId="17" fillId="0" borderId="9" xfId="0" applyFont="1" applyBorder="1">
      <alignment vertical="center"/>
    </xf>
    <xf numFmtId="0" fontId="45" fillId="0" borderId="0" xfId="0" applyFont="1" applyBorder="1">
      <alignment vertical="center"/>
    </xf>
    <xf numFmtId="0" fontId="44" fillId="0" borderId="0" xfId="0" applyFont="1" applyBorder="1" applyAlignment="1">
      <alignment horizontal="left" vertical="center"/>
    </xf>
    <xf numFmtId="0" fontId="24" fillId="0" borderId="10" xfId="0" applyFont="1" applyBorder="1">
      <alignment vertical="center"/>
    </xf>
    <xf numFmtId="0" fontId="17" fillId="0" borderId="12" xfId="0" applyFont="1" applyBorder="1">
      <alignment vertical="center"/>
    </xf>
    <xf numFmtId="0" fontId="26" fillId="2" borderId="5" xfId="0" applyFont="1" applyFill="1" applyBorder="1" applyAlignment="1">
      <alignment horizontal="left" vertical="center" wrapText="1"/>
    </xf>
    <xf numFmtId="0" fontId="26" fillId="0" borderId="9" xfId="0" applyFont="1" applyBorder="1">
      <alignment vertical="center"/>
    </xf>
    <xf numFmtId="0" fontId="41" fillId="0" borderId="0" xfId="0" applyFont="1">
      <alignment vertical="center"/>
    </xf>
    <xf numFmtId="0" fontId="46" fillId="0" borderId="0" xfId="0" applyFont="1" applyAlignment="1">
      <alignment vertical="center" wrapText="1"/>
    </xf>
    <xf numFmtId="0" fontId="28" fillId="0" borderId="0" xfId="0" applyFont="1" applyAlignment="1">
      <alignment horizontal="right" vertical="center"/>
    </xf>
    <xf numFmtId="0" fontId="26" fillId="0" borderId="0" xfId="0" applyFont="1" applyAlignment="1">
      <alignment horizontal="left" vertical="center"/>
    </xf>
    <xf numFmtId="0" fontId="1"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Protection="1">
      <alignment vertical="center"/>
    </xf>
    <xf numFmtId="0" fontId="28" fillId="0" borderId="15" xfId="0" applyFont="1" applyBorder="1" applyAlignment="1">
      <alignment horizontal="left" vertical="center" wrapText="1"/>
    </xf>
    <xf numFmtId="0" fontId="2"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14" fillId="0" borderId="0" xfId="0" applyFont="1" applyFill="1" applyBorder="1" applyAlignment="1" applyProtection="1">
      <alignment vertical="center"/>
    </xf>
    <xf numFmtId="0" fontId="14" fillId="0" borderId="5" xfId="0" applyFont="1" applyFill="1" applyBorder="1">
      <alignment vertical="center"/>
    </xf>
    <xf numFmtId="0" fontId="14" fillId="0" borderId="0" xfId="0" applyFont="1" applyFill="1" applyBorder="1">
      <alignment vertical="center"/>
    </xf>
    <xf numFmtId="0" fontId="28" fillId="0" borderId="0" xfId="0" applyFont="1" applyBorder="1" applyAlignment="1" applyProtection="1">
      <alignment horizontal="center" vertical="center"/>
    </xf>
    <xf numFmtId="0" fontId="36" fillId="0" borderId="0" xfId="0" applyFont="1" applyAlignment="1" applyProtection="1">
      <alignment horizontal="left" vertical="top"/>
    </xf>
    <xf numFmtId="0" fontId="28" fillId="0" borderId="9" xfId="0" applyFont="1" applyBorder="1" applyProtection="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39" fillId="0" borderId="0" xfId="0" applyFont="1">
      <alignment vertical="center"/>
    </xf>
    <xf numFmtId="0" fontId="48" fillId="0" borderId="0" xfId="0" applyFont="1">
      <alignment vertical="center"/>
    </xf>
    <xf numFmtId="0" fontId="49" fillId="0" borderId="0" xfId="0" applyFont="1">
      <alignment vertical="center"/>
    </xf>
    <xf numFmtId="0" fontId="17" fillId="0" borderId="4" xfId="0" applyFont="1" applyBorder="1">
      <alignment vertical="center"/>
    </xf>
    <xf numFmtId="0" fontId="36" fillId="0" borderId="4" xfId="0" applyFont="1" applyBorder="1">
      <alignment vertical="center"/>
    </xf>
    <xf numFmtId="0" fontId="36" fillId="0" borderId="0" xfId="0" applyFont="1" applyBorder="1">
      <alignment vertical="center"/>
    </xf>
    <xf numFmtId="0" fontId="50" fillId="0" borderId="0" xfId="0" applyFont="1">
      <alignment vertical="center"/>
    </xf>
    <xf numFmtId="0" fontId="51" fillId="0" borderId="0" xfId="0" applyFont="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Fill="1" applyBorder="1" applyAlignment="1">
      <alignment horizontal="center" vertical="center"/>
    </xf>
    <xf numFmtId="0" fontId="42" fillId="0" borderId="0" xfId="0" applyFont="1">
      <alignment vertical="center"/>
    </xf>
    <xf numFmtId="0" fontId="37" fillId="0" borderId="0" xfId="0" applyFont="1">
      <alignment vertical="center"/>
    </xf>
    <xf numFmtId="0" fontId="46" fillId="0" borderId="0" xfId="0" applyFont="1" applyAlignment="1">
      <alignment vertical="center" wrapText="1"/>
    </xf>
    <xf numFmtId="0" fontId="53"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lignmen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0" xfId="0" applyFont="1" applyBorder="1" applyAlignment="1" applyProtection="1">
      <alignment horizontal="right" vertical="center"/>
    </xf>
    <xf numFmtId="0" fontId="27" fillId="0" borderId="0" xfId="0" applyFont="1" applyBorder="1" applyAlignment="1">
      <alignment horizontal="left" vertical="center" wrapText="1"/>
    </xf>
    <xf numFmtId="0" fontId="27" fillId="0" borderId="0" xfId="0" applyFont="1" applyAlignment="1">
      <alignment horizontal="center" vertical="center"/>
    </xf>
    <xf numFmtId="0" fontId="57" fillId="0" borderId="0" xfId="0" applyFont="1">
      <alignment vertical="center"/>
    </xf>
    <xf numFmtId="0" fontId="28" fillId="0" borderId="0" xfId="0" applyFont="1" applyBorder="1" applyAlignment="1">
      <alignment horizontal="left" vertical="center" wrapText="1"/>
    </xf>
    <xf numFmtId="0" fontId="59" fillId="0" borderId="0" xfId="0" applyFont="1" applyAlignment="1">
      <alignment vertical="center"/>
    </xf>
    <xf numFmtId="0" fontId="1" fillId="0" borderId="0" xfId="0" applyFont="1" applyBorder="1" applyAlignment="1">
      <alignment horizontal="center" vertical="center"/>
    </xf>
    <xf numFmtId="0" fontId="27"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Protection="1">
      <alignment vertical="center"/>
    </xf>
    <xf numFmtId="0" fontId="34" fillId="0" borderId="0" xfId="0" applyFont="1" applyBorder="1" applyProtection="1">
      <alignment vertical="center"/>
    </xf>
    <xf numFmtId="0" fontId="17" fillId="0" borderId="5"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27" fillId="0" borderId="0" xfId="0" applyFont="1" applyBorder="1" applyAlignment="1">
      <alignment horizontal="left" vertical="center"/>
    </xf>
    <xf numFmtId="0" fontId="2" fillId="0" borderId="0" xfId="0" applyFont="1" applyFill="1" applyBorder="1" applyAlignment="1">
      <alignment vertical="center"/>
    </xf>
    <xf numFmtId="0" fontId="2" fillId="0" borderId="0" xfId="0" applyFont="1">
      <alignmen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8" xfId="0" applyFont="1" applyBorder="1" applyAlignment="1">
      <alignment horizontal="left" vertical="center"/>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27" fillId="0" borderId="9"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10" xfId="0" applyFont="1" applyBorder="1" applyAlignment="1">
      <alignment horizontal="left" vertical="center"/>
    </xf>
    <xf numFmtId="0" fontId="27" fillId="0" borderId="1" xfId="0" applyFont="1" applyBorder="1" applyAlignment="1">
      <alignment horizontal="center" vertical="center"/>
    </xf>
    <xf numFmtId="0" fontId="62" fillId="0" borderId="0" xfId="0" applyFont="1">
      <alignment vertical="center"/>
    </xf>
    <xf numFmtId="0" fontId="27" fillId="0" borderId="11" xfId="0" applyFont="1" applyFill="1" applyBorder="1" applyAlignment="1">
      <alignment horizontal="center"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0" borderId="9" xfId="0" applyFont="1" applyBorder="1">
      <alignment vertical="center"/>
    </xf>
    <xf numFmtId="0" fontId="34" fillId="0" borderId="0" xfId="0" applyFont="1" applyBorder="1" applyAlignment="1">
      <alignment horizontal="center" vertical="center"/>
    </xf>
    <xf numFmtId="0" fontId="63" fillId="0" borderId="0" xfId="0" applyFont="1">
      <alignment vertical="center"/>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24" fillId="0" borderId="9" xfId="0" applyFont="1" applyBorder="1" applyAlignment="1">
      <alignment horizontal="left" vertical="center" wrapText="1"/>
    </xf>
    <xf numFmtId="0" fontId="24" fillId="0" borderId="0" xfId="0" applyFont="1" applyBorder="1" applyAlignment="1">
      <alignment horizontal="center" vertical="center" wrapText="1"/>
    </xf>
    <xf numFmtId="0" fontId="62" fillId="0" borderId="0" xfId="0" applyFont="1" applyBorder="1" applyAlignment="1">
      <alignment vertical="center" wrapText="1"/>
    </xf>
    <xf numFmtId="49" fontId="62" fillId="0" borderId="0" xfId="0" applyNumberFormat="1" applyFont="1" applyBorder="1">
      <alignmen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36" fillId="0" borderId="0" xfId="0" applyFont="1" applyBorder="1" applyAlignment="1">
      <alignment horizontal="left" vertical="center"/>
    </xf>
    <xf numFmtId="0" fontId="24" fillId="0" borderId="4" xfId="0" applyFont="1" applyBorder="1" applyAlignment="1">
      <alignment horizontal="left" vertical="center" wrapText="1"/>
    </xf>
    <xf numFmtId="0" fontId="24" fillId="0" borderId="8" xfId="0" applyFont="1" applyBorder="1" applyAlignment="1">
      <alignment horizontal="left" vertical="center" wrapText="1"/>
    </xf>
    <xf numFmtId="0" fontId="24" fillId="0" borderId="4" xfId="0" applyFont="1" applyBorder="1" applyAlignment="1">
      <alignment horizontal="left" vertical="center"/>
    </xf>
    <xf numFmtId="0" fontId="36" fillId="0" borderId="4" xfId="0" applyFont="1" applyBorder="1" applyAlignment="1">
      <alignment horizontal="left" vertical="center"/>
    </xf>
    <xf numFmtId="0" fontId="27" fillId="0" borderId="0" xfId="0" applyFont="1" applyBorder="1">
      <alignment vertical="center"/>
    </xf>
    <xf numFmtId="0" fontId="27" fillId="0" borderId="0" xfId="0" applyFont="1" applyAlignment="1">
      <alignment vertical="center"/>
    </xf>
    <xf numFmtId="0" fontId="34" fillId="0" borderId="4" xfId="0" applyFont="1" applyBorder="1" applyAlignment="1">
      <alignment vertical="top"/>
    </xf>
    <xf numFmtId="0" fontId="34" fillId="0" borderId="0" xfId="0" applyFont="1" applyAlignment="1">
      <alignment vertical="top"/>
    </xf>
    <xf numFmtId="0" fontId="26" fillId="0" borderId="0" xfId="0" applyFont="1" applyBorder="1" applyProtection="1">
      <alignment vertical="center"/>
    </xf>
    <xf numFmtId="0" fontId="26" fillId="0" borderId="0" xfId="0" applyFont="1" applyProtection="1">
      <alignment vertical="center"/>
    </xf>
    <xf numFmtId="0" fontId="28" fillId="0" borderId="0" xfId="0" applyFont="1" applyBorder="1" applyAlignment="1" applyProtection="1">
      <alignment vertical="center"/>
    </xf>
    <xf numFmtId="0" fontId="28" fillId="0" borderId="0" xfId="0" applyFont="1" applyAlignment="1" applyProtection="1">
      <alignment horizontal="right" vertical="center"/>
    </xf>
    <xf numFmtId="0" fontId="27" fillId="0" borderId="0" xfId="0" applyFont="1" applyBorder="1" applyAlignment="1">
      <alignment horizontal="left" vertical="center"/>
    </xf>
    <xf numFmtId="0" fontId="27" fillId="0" borderId="0" xfId="0" applyFont="1" applyBorder="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Fill="1" applyBorder="1" applyAlignment="1">
      <alignment horizontal="left" vertical="center"/>
    </xf>
    <xf numFmtId="0" fontId="40" fillId="0" borderId="0" xfId="0" applyFont="1" applyBorder="1" applyAlignment="1" applyProtection="1">
      <alignment horizontal="left" vertical="top" wrapText="1"/>
    </xf>
    <xf numFmtId="177" fontId="35" fillId="0" borderId="0" xfId="0" applyNumberFormat="1" applyFont="1" applyBorder="1" applyAlignment="1" applyProtection="1">
      <alignment horizontal="left" vertical="top" wrapText="1"/>
    </xf>
    <xf numFmtId="0" fontId="64" fillId="0" borderId="0" xfId="0" applyFont="1">
      <alignment vertical="center"/>
    </xf>
    <xf numFmtId="0" fontId="20" fillId="0" borderId="0" xfId="0" applyFont="1" applyAlignment="1">
      <alignment horizontal="right" vertical="center"/>
    </xf>
    <xf numFmtId="0" fontId="65" fillId="0" borderId="0" xfId="0" applyFont="1" applyAlignment="1">
      <alignment horizontal="right" vertical="center"/>
    </xf>
    <xf numFmtId="177" fontId="56" fillId="0" borderId="0" xfId="0" applyNumberFormat="1" applyFont="1">
      <alignment vertical="center"/>
    </xf>
    <xf numFmtId="0" fontId="1" fillId="0" borderId="1" xfId="0" applyFont="1" applyFill="1" applyBorder="1" applyAlignment="1" applyProtection="1">
      <alignment horizontal="center" vertical="center"/>
      <protection locked="0"/>
    </xf>
    <xf numFmtId="0" fontId="27" fillId="0" borderId="0" xfId="0" applyFont="1" applyBorder="1" applyAlignment="1" applyProtection="1">
      <alignment horizontal="right" vertical="center"/>
    </xf>
    <xf numFmtId="0" fontId="66" fillId="0" borderId="0" xfId="0" applyFont="1">
      <alignment vertical="center"/>
    </xf>
    <xf numFmtId="0" fontId="14" fillId="0" borderId="0" xfId="0" applyFont="1" applyBorder="1" applyAlignment="1">
      <alignment vertical="center"/>
    </xf>
    <xf numFmtId="0" fontId="67" fillId="0" borderId="0" xfId="0" applyFont="1" applyAlignment="1">
      <alignment horizontal="left" vertical="center"/>
    </xf>
    <xf numFmtId="0" fontId="40" fillId="0" borderId="0" xfId="0" applyFont="1" applyBorder="1" applyAlignment="1" applyProtection="1">
      <alignment horizontal="left" vertical="center"/>
    </xf>
    <xf numFmtId="0" fontId="27" fillId="0" borderId="1" xfId="0" applyFont="1" applyBorder="1" applyAlignment="1" applyProtection="1">
      <alignment vertical="center"/>
      <protection locked="0"/>
    </xf>
    <xf numFmtId="0" fontId="70" fillId="0" borderId="0" xfId="0" applyFont="1" applyFill="1" applyBorder="1">
      <alignment vertical="center"/>
    </xf>
    <xf numFmtId="0" fontId="70" fillId="0" borderId="0" xfId="0" applyNumberFormat="1" applyFont="1" applyFill="1" applyBorder="1">
      <alignment vertical="center"/>
    </xf>
    <xf numFmtId="0" fontId="68" fillId="0" borderId="0" xfId="0" applyFont="1" applyFill="1" applyBorder="1">
      <alignment vertical="center"/>
    </xf>
    <xf numFmtId="0" fontId="70" fillId="0" borderId="0" xfId="0" applyFont="1" applyFill="1" applyBorder="1" applyAlignment="1">
      <alignment horizontal="right" vertical="center"/>
    </xf>
    <xf numFmtId="0" fontId="70" fillId="0" borderId="0" xfId="0" applyNumberFormat="1" applyFont="1" applyFill="1" applyBorder="1" applyAlignment="1">
      <alignment vertical="center" wrapText="1"/>
    </xf>
    <xf numFmtId="0" fontId="71" fillId="0" borderId="0" xfId="0" applyFont="1" applyFill="1" applyBorder="1">
      <alignment vertical="center"/>
    </xf>
    <xf numFmtId="0" fontId="70"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72" fillId="0" borderId="0" xfId="0" applyNumberFormat="1" applyFont="1" applyFill="1" applyBorder="1" applyAlignment="1">
      <alignment horizontal="center" vertical="center" wrapText="1"/>
    </xf>
    <xf numFmtId="0" fontId="73" fillId="0" borderId="0" xfId="0" applyFont="1" applyFill="1" applyBorder="1">
      <alignment vertical="center"/>
    </xf>
    <xf numFmtId="6" fontId="73" fillId="0" borderId="0" xfId="0" applyNumberFormat="1" applyFont="1" applyFill="1" applyBorder="1">
      <alignment vertical="center"/>
    </xf>
    <xf numFmtId="0" fontId="70" fillId="0" borderId="0" xfId="0" applyNumberFormat="1" applyFont="1" applyFill="1" applyBorder="1" applyAlignment="1">
      <alignment horizontal="right" vertical="center"/>
    </xf>
    <xf numFmtId="0" fontId="72" fillId="0" borderId="0" xfId="0" applyFont="1" applyFill="1" applyBorder="1" applyAlignment="1">
      <alignment vertical="center" wrapText="1"/>
    </xf>
    <xf numFmtId="0" fontId="72" fillId="0" borderId="0" xfId="0" applyFont="1" applyFill="1" applyBorder="1" applyAlignment="1">
      <alignment horizontal="left" vertical="center" wrapText="1"/>
    </xf>
    <xf numFmtId="49" fontId="70" fillId="0" borderId="0" xfId="0" applyNumberFormat="1" applyFont="1" applyFill="1" applyBorder="1" applyAlignment="1">
      <alignment vertical="center" wrapText="1"/>
    </xf>
    <xf numFmtId="5" fontId="70" fillId="0" borderId="0" xfId="0" applyNumberFormat="1" applyFont="1" applyFill="1" applyBorder="1">
      <alignment vertical="center"/>
    </xf>
    <xf numFmtId="6" fontId="70" fillId="0" borderId="0" xfId="0" applyNumberFormat="1" applyFont="1" applyFill="1" applyBorder="1">
      <alignment vertical="center"/>
    </xf>
    <xf numFmtId="179" fontId="70" fillId="0" borderId="0" xfId="0" applyNumberFormat="1" applyFont="1" applyFill="1" applyBorder="1">
      <alignment vertical="center"/>
    </xf>
    <xf numFmtId="0" fontId="75" fillId="0" borderId="0" xfId="0" applyFont="1" applyFill="1" applyBorder="1">
      <alignment vertical="center"/>
    </xf>
    <xf numFmtId="0" fontId="76" fillId="0" borderId="0" xfId="0" applyFont="1" applyFill="1" applyBorder="1">
      <alignment vertical="center"/>
    </xf>
    <xf numFmtId="0" fontId="72" fillId="0" borderId="0" xfId="0" applyFont="1" applyFill="1" applyBorder="1">
      <alignment vertical="center"/>
    </xf>
    <xf numFmtId="0" fontId="72" fillId="0" borderId="0" xfId="0" applyFont="1" applyFill="1" applyBorder="1" applyAlignment="1">
      <alignment horizontal="left" vertical="center"/>
    </xf>
    <xf numFmtId="0" fontId="78" fillId="0" borderId="0" xfId="0" applyFont="1" applyFill="1" applyBorder="1" applyAlignment="1">
      <alignment horizontal="left" vertical="center" wrapText="1"/>
    </xf>
    <xf numFmtId="0" fontId="70" fillId="0" borderId="0" xfId="0" applyFont="1" applyFill="1" applyBorder="1" applyAlignment="1">
      <alignment horizontal="right" vertical="center" wrapText="1"/>
    </xf>
    <xf numFmtId="0" fontId="80" fillId="0" borderId="0" xfId="0" applyFont="1" applyFill="1" applyBorder="1">
      <alignment vertical="center"/>
    </xf>
    <xf numFmtId="177" fontId="70" fillId="0" borderId="0" xfId="0" applyNumberFormat="1" applyFont="1" applyFill="1" applyBorder="1" applyAlignment="1">
      <alignment vertical="center" wrapText="1"/>
    </xf>
    <xf numFmtId="0" fontId="69" fillId="0" borderId="0" xfId="0" applyFont="1" applyFill="1" applyBorder="1">
      <alignment vertical="center"/>
    </xf>
    <xf numFmtId="0" fontId="70" fillId="0" borderId="0" xfId="0" applyFont="1" applyFill="1" applyBorder="1" applyAlignment="1">
      <alignment vertical="center" wrapText="1"/>
    </xf>
    <xf numFmtId="49" fontId="70" fillId="0" borderId="0" xfId="0" applyNumberFormat="1" applyFont="1" applyFill="1" applyBorder="1">
      <alignment vertical="center"/>
    </xf>
    <xf numFmtId="0" fontId="69" fillId="0" borderId="0" xfId="0" applyFont="1" applyFill="1" applyBorder="1" applyAlignment="1">
      <alignment horizontal="left" vertical="center"/>
    </xf>
    <xf numFmtId="0" fontId="70"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70" fillId="0" borderId="0" xfId="0" applyFont="1" applyFill="1" applyBorder="1" applyAlignment="1">
      <alignment horizontal="left" vertical="center"/>
    </xf>
    <xf numFmtId="177" fontId="70" fillId="0" borderId="0" xfId="0" applyNumberFormat="1" applyFont="1" applyFill="1" applyBorder="1">
      <alignment vertical="center"/>
    </xf>
    <xf numFmtId="0" fontId="68" fillId="0" borderId="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1" fillId="0" borderId="11"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7" fillId="0" borderId="0" xfId="0" applyFont="1" applyBorder="1" applyAlignment="1">
      <alignment vertical="center" wrapText="1"/>
    </xf>
    <xf numFmtId="0" fontId="1" fillId="0" borderId="0" xfId="0" applyFont="1" applyBorder="1" applyAlignment="1">
      <alignment horizontal="center" vertical="center"/>
    </xf>
    <xf numFmtId="0" fontId="42" fillId="0" borderId="1" xfId="0" applyFont="1" applyFill="1" applyBorder="1" applyAlignment="1">
      <alignment horizontal="left" vertical="center" wrapText="1"/>
    </xf>
    <xf numFmtId="0" fontId="4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2" fillId="0" borderId="0" xfId="0" applyFont="1" applyAlignment="1">
      <alignment horizontal="center" vertical="center" wrapText="1"/>
    </xf>
    <xf numFmtId="0" fontId="11" fillId="0" borderId="0" xfId="0" applyFont="1" applyAlignment="1">
      <alignment horizontal="center" vertical="center"/>
    </xf>
    <xf numFmtId="177" fontId="2" fillId="0" borderId="11" xfId="0" applyNumberFormat="1" applyFont="1" applyBorder="1" applyAlignment="1" applyProtection="1">
      <alignment horizontal="right" vertical="center"/>
      <protection locked="0"/>
    </xf>
    <xf numFmtId="177" fontId="2" fillId="0" borderId="13" xfId="0" applyNumberFormat="1" applyFont="1" applyBorder="1" applyAlignment="1" applyProtection="1">
      <alignment horizontal="right" vertical="center"/>
      <protection locked="0"/>
    </xf>
    <xf numFmtId="49" fontId="1" fillId="0" borderId="11"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protection locked="0"/>
    </xf>
    <xf numFmtId="0" fontId="1" fillId="0" borderId="11" xfId="0" applyFont="1" applyFill="1" applyBorder="1" applyProtection="1">
      <alignment vertical="center"/>
      <protection locked="0"/>
    </xf>
    <xf numFmtId="0" fontId="1" fillId="0" borderId="12" xfId="0" applyFont="1" applyFill="1" applyBorder="1" applyProtection="1">
      <alignment vertical="center"/>
      <protection locked="0"/>
    </xf>
    <xf numFmtId="0" fontId="1" fillId="0" borderId="13" xfId="0" applyFont="1" applyFill="1" applyBorder="1" applyProtection="1">
      <alignment vertical="center"/>
      <protection locked="0"/>
    </xf>
    <xf numFmtId="0" fontId="21" fillId="0" borderId="0" xfId="0" applyFont="1" applyAlignment="1">
      <alignment horizontal="center" vertical="center"/>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3" xfId="0" applyNumberFormat="1" applyFont="1" applyFill="1" applyBorder="1" applyAlignment="1" applyProtection="1">
      <alignment vertical="center"/>
      <protection locked="0"/>
    </xf>
    <xf numFmtId="0" fontId="2" fillId="0" borderId="1" xfId="0" applyFont="1" applyFill="1" applyBorder="1" applyAlignment="1" applyProtection="1">
      <alignment horizontal="left" vertical="center"/>
    </xf>
    <xf numFmtId="49" fontId="1" fillId="0" borderId="11" xfId="0" applyNumberFormat="1" applyFont="1" applyFill="1" applyBorder="1" applyAlignment="1" applyProtection="1">
      <alignment horizontal="right" vertical="center"/>
      <protection locked="0"/>
    </xf>
    <xf numFmtId="49" fontId="1" fillId="0" borderId="13" xfId="0" applyNumberFormat="1" applyFont="1" applyFill="1" applyBorder="1" applyAlignment="1" applyProtection="1">
      <alignment horizontal="right" vertical="center"/>
      <protection locked="0"/>
    </xf>
    <xf numFmtId="0" fontId="1" fillId="0" borderId="4" xfId="0" applyFont="1" applyBorder="1" applyAlignment="1">
      <alignment horizontal="left" vertical="center" wrapText="1"/>
    </xf>
    <xf numFmtId="0" fontId="8" fillId="0" borderId="11" xfId="1" applyFill="1" applyBorder="1" applyAlignment="1" applyProtection="1">
      <alignment horizontal="left" vertical="center"/>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3" fontId="1" fillId="0" borderId="11" xfId="0" applyNumberFormat="1" applyFont="1" applyFill="1" applyBorder="1" applyAlignment="1" applyProtection="1">
      <alignment horizontal="center" vertical="center"/>
      <protection locked="0"/>
    </xf>
    <xf numFmtId="3" fontId="1" fillId="0" borderId="12" xfId="0" applyNumberFormat="1" applyFont="1" applyFill="1" applyBorder="1" applyAlignment="1" applyProtection="1">
      <alignment horizontal="center" vertical="center"/>
      <protection locked="0"/>
    </xf>
    <xf numFmtId="3" fontId="1" fillId="0" borderId="13" xfId="0" applyNumberFormat="1" applyFont="1" applyFill="1" applyBorder="1" applyAlignment="1" applyProtection="1">
      <alignment horizontal="center" vertical="center"/>
      <protection locked="0"/>
    </xf>
    <xf numFmtId="0" fontId="1" fillId="0" borderId="0" xfId="0" applyFont="1" applyAlignment="1">
      <alignment vertical="center" wrapText="1"/>
    </xf>
    <xf numFmtId="0" fontId="1" fillId="0" borderId="9" xfId="0" applyFont="1" applyBorder="1" applyAlignment="1">
      <alignment vertical="center" wrapText="1"/>
    </xf>
    <xf numFmtId="0" fontId="41" fillId="0" borderId="0" xfId="0" applyFont="1" applyFill="1" applyBorder="1" applyAlignment="1">
      <alignment horizontal="right"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0" xfId="0" applyFont="1" applyFill="1" applyBorder="1" applyAlignment="1">
      <alignment vertical="center"/>
    </xf>
    <xf numFmtId="0" fontId="15" fillId="0" borderId="0" xfId="0" applyFont="1" applyAlignment="1">
      <alignment horizontal="center" vertical="center" wrapText="1"/>
    </xf>
    <xf numFmtId="0" fontId="18" fillId="0" borderId="0" xfId="0" applyFont="1" applyAlignment="1">
      <alignment horizontal="center" vertical="center"/>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24" fillId="0" borderId="9" xfId="0" applyFont="1" applyBorder="1" applyAlignment="1">
      <alignment horizontal="center" vertical="center"/>
    </xf>
    <xf numFmtId="0" fontId="60" fillId="0" borderId="0" xfId="0" applyFont="1" applyBorder="1" applyAlignment="1">
      <alignment horizontal="center" vertical="center"/>
    </xf>
    <xf numFmtId="0" fontId="60" fillId="0" borderId="7" xfId="0" applyFon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Alignment="1">
      <alignment horizontal="left" vertical="top" wrapText="1"/>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7" xfId="0" applyFont="1" applyBorder="1" applyAlignment="1">
      <alignment horizontal="center" vertical="center"/>
    </xf>
    <xf numFmtId="0" fontId="20"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4" xfId="0" applyFont="1" applyBorder="1" applyAlignment="1">
      <alignment horizontal="center" vertical="center"/>
    </xf>
    <xf numFmtId="0" fontId="17" fillId="0" borderId="25"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178" fontId="1" fillId="0" borderId="0" xfId="0" applyNumberFormat="1" applyFont="1" applyBorder="1" applyAlignment="1">
      <alignment horizontal="center" vertical="center"/>
    </xf>
    <xf numFmtId="0" fontId="15" fillId="0" borderId="0" xfId="0" applyFont="1" applyAlignment="1" applyProtection="1">
      <alignment horizontal="center" vertical="center" wrapText="1"/>
    </xf>
    <xf numFmtId="0" fontId="23" fillId="0" borderId="0" xfId="0" applyFont="1" applyBorder="1" applyAlignment="1" applyProtection="1">
      <alignment horizontal="left" vertical="center" wrapText="1"/>
    </xf>
    <xf numFmtId="0" fontId="23" fillId="0" borderId="0" xfId="0" applyFont="1" applyBorder="1" applyAlignment="1" applyProtection="1">
      <alignment horizontal="left" vertical="center"/>
    </xf>
    <xf numFmtId="0" fontId="43" fillId="0" borderId="3" xfId="0" applyFont="1" applyBorder="1" applyAlignment="1" applyProtection="1">
      <alignment horizontal="center" vertical="center"/>
      <protection locked="0"/>
    </xf>
    <xf numFmtId="0" fontId="43" fillId="0" borderId="4" xfId="0" applyFont="1" applyBorder="1" applyAlignment="1" applyProtection="1">
      <alignment horizontal="center" vertical="center"/>
      <protection locked="0"/>
    </xf>
    <xf numFmtId="0" fontId="43" fillId="0" borderId="8" xfId="0" applyFont="1" applyBorder="1" applyAlignment="1" applyProtection="1">
      <alignment horizontal="center" vertical="center"/>
      <protection locked="0"/>
    </xf>
    <xf numFmtId="0" fontId="43" fillId="0" borderId="5"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9" xfId="0" applyFont="1" applyBorder="1" applyAlignment="1" applyProtection="1">
      <alignment horizontal="center" vertical="center"/>
      <protection locked="0"/>
    </xf>
    <xf numFmtId="0" fontId="43" fillId="0" borderId="6" xfId="0" applyFont="1" applyBorder="1" applyAlignment="1" applyProtection="1">
      <alignment horizontal="center" vertical="center"/>
      <protection locked="0"/>
    </xf>
    <xf numFmtId="0" fontId="43" fillId="0" borderId="7"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0" fontId="28" fillId="0" borderId="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43" fillId="0" borderId="11"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32"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8" xfId="0" applyFont="1" applyBorder="1" applyAlignment="1">
      <alignment horizontal="center" vertical="center" wrapText="1"/>
    </xf>
    <xf numFmtId="0" fontId="24" fillId="0" borderId="1" xfId="0" applyFont="1" applyBorder="1" applyAlignment="1">
      <alignment horizontal="center" vertical="center"/>
    </xf>
    <xf numFmtId="49" fontId="27" fillId="0" borderId="11" xfId="0" applyNumberFormat="1" applyFont="1" applyBorder="1" applyAlignment="1" applyProtection="1">
      <alignment horizontal="right" vertical="center"/>
      <protection locked="0"/>
    </xf>
    <xf numFmtId="49" fontId="27" fillId="0" borderId="13" xfId="0" applyNumberFormat="1" applyFont="1" applyBorder="1" applyAlignment="1" applyProtection="1">
      <alignment horizontal="right" vertical="center"/>
      <protection locked="0"/>
    </xf>
    <xf numFmtId="0" fontId="27" fillId="0" borderId="11" xfId="0" applyFont="1" applyBorder="1" applyProtection="1">
      <alignment vertical="center"/>
      <protection locked="0"/>
    </xf>
    <xf numFmtId="0" fontId="27" fillId="0" borderId="12" xfId="0" applyFont="1" applyBorder="1" applyProtection="1">
      <alignment vertical="center"/>
      <protection locked="0"/>
    </xf>
    <xf numFmtId="0" fontId="27" fillId="0" borderId="13" xfId="0" applyFont="1" applyBorder="1" applyProtection="1">
      <alignment vertical="center"/>
      <protection locked="0"/>
    </xf>
    <xf numFmtId="49" fontId="27" fillId="0" borderId="11" xfId="0" applyNumberFormat="1" applyFont="1" applyBorder="1" applyAlignment="1" applyProtection="1">
      <alignment horizontal="left" vertical="center"/>
      <protection locked="0"/>
    </xf>
    <xf numFmtId="49" fontId="27" fillId="0" borderId="12" xfId="0" applyNumberFormat="1" applyFont="1" applyBorder="1" applyAlignment="1" applyProtection="1">
      <alignment horizontal="left" vertical="center"/>
      <protection locked="0"/>
    </xf>
    <xf numFmtId="49" fontId="27" fillId="0" borderId="13" xfId="0" applyNumberFormat="1"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24" fillId="0" borderId="11"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2"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8" xfId="0" applyFont="1" applyBorder="1" applyAlignment="1">
      <alignment horizontal="left" vertical="center"/>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27" fillId="0" borderId="9"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10" xfId="0" applyFont="1" applyBorder="1" applyAlignment="1">
      <alignment horizontal="left" vertical="center"/>
    </xf>
    <xf numFmtId="0" fontId="24" fillId="0" borderId="5" xfId="0" applyFont="1" applyBorder="1" applyAlignment="1">
      <alignment horizontal="center" vertical="center"/>
    </xf>
    <xf numFmtId="0" fontId="24" fillId="0" borderId="0" xfId="0" applyFont="1" applyAlignment="1">
      <alignment horizontal="center" vertical="center"/>
    </xf>
    <xf numFmtId="0" fontId="27" fillId="0" borderId="12" xfId="0" applyFont="1" applyFill="1" applyBorder="1" applyAlignment="1" applyProtection="1">
      <alignment horizontal="left" vertical="center"/>
      <protection locked="0"/>
    </xf>
    <xf numFmtId="0" fontId="27" fillId="0" borderId="13" xfId="0" applyFont="1" applyFill="1" applyBorder="1" applyAlignment="1" applyProtection="1">
      <alignment horizontal="left" vertical="center"/>
      <protection locked="0"/>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8"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9"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10" xfId="0" applyFont="1" applyBorder="1" applyAlignment="1">
      <alignment horizontal="left" vertical="center" wrapText="1"/>
    </xf>
    <xf numFmtId="0" fontId="27" fillId="0" borderId="12" xfId="0" applyFont="1" applyBorder="1" applyAlignment="1" applyProtection="1">
      <alignment horizontal="left" vertical="center"/>
      <protection locked="0"/>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7" fillId="0" borderId="11"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37" fillId="0" borderId="0" xfId="0" applyFont="1" applyAlignment="1">
      <alignment horizontal="right" vertical="center"/>
    </xf>
    <xf numFmtId="0" fontId="24" fillId="0" borderId="11" xfId="0" applyFont="1" applyBorder="1" applyAlignment="1">
      <alignment horizontal="center" vertical="center"/>
    </xf>
    <xf numFmtId="0" fontId="27" fillId="0" borderId="0" xfId="0" applyFont="1" applyAlignment="1">
      <alignment horizontal="left" vertical="center"/>
    </xf>
    <xf numFmtId="0" fontId="27" fillId="0" borderId="1" xfId="0" applyFont="1" applyFill="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28" fillId="0" borderId="11" xfId="0" applyFont="1" applyBorder="1" applyProtection="1">
      <alignment vertical="center"/>
      <protection locked="0"/>
    </xf>
    <xf numFmtId="0" fontId="28" fillId="0" borderId="12" xfId="0" applyFont="1" applyBorder="1" applyProtection="1">
      <alignment vertical="center"/>
      <protection locked="0"/>
    </xf>
    <xf numFmtId="0" fontId="28" fillId="0" borderId="13" xfId="0" applyFont="1" applyBorder="1" applyProtection="1">
      <alignment vertical="center"/>
      <protection locked="0"/>
    </xf>
    <xf numFmtId="0" fontId="26" fillId="2" borderId="1" xfId="0" applyFont="1" applyFill="1" applyBorder="1" applyAlignment="1">
      <alignment horizontal="center" vertical="center" wrapText="1"/>
    </xf>
    <xf numFmtId="0" fontId="36" fillId="0" borderId="0" xfId="0" applyFont="1" applyAlignment="1">
      <alignment horizontal="left" vertical="top" wrapText="1"/>
    </xf>
    <xf numFmtId="0" fontId="36" fillId="0" borderId="9" xfId="0" applyFont="1" applyBorder="1" applyAlignment="1">
      <alignment horizontal="left" vertical="top" wrapText="1"/>
    </xf>
    <xf numFmtId="0" fontId="46" fillId="0" borderId="0" xfId="0" applyFont="1" applyAlignment="1">
      <alignment vertical="center" wrapText="1"/>
    </xf>
    <xf numFmtId="0" fontId="28" fillId="0" borderId="11"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6" fillId="2" borderId="1" xfId="0" applyFont="1" applyFill="1" applyBorder="1" applyAlignment="1">
      <alignment horizontal="left" vertical="center" wrapText="1"/>
    </xf>
    <xf numFmtId="0" fontId="26" fillId="0" borderId="11" xfId="0" applyFont="1" applyBorder="1" applyProtection="1">
      <alignment vertical="center"/>
      <protection locked="0"/>
    </xf>
    <xf numFmtId="0" fontId="26" fillId="0" borderId="12" xfId="0" applyFont="1" applyBorder="1" applyProtection="1">
      <alignment vertical="center"/>
      <protection locked="0"/>
    </xf>
    <xf numFmtId="0" fontId="26" fillId="0" borderId="13" xfId="0" applyFont="1" applyBorder="1" applyProtection="1">
      <alignment vertical="center"/>
      <protection locked="0"/>
    </xf>
    <xf numFmtId="0" fontId="28" fillId="0" borderId="11"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58" fillId="0" borderId="7" xfId="0" applyFont="1" applyBorder="1" applyAlignment="1">
      <alignment horizontal="left" vertical="center"/>
    </xf>
    <xf numFmtId="3" fontId="28" fillId="0" borderId="0" xfId="0" applyNumberFormat="1" applyFont="1" applyBorder="1" applyProtection="1">
      <alignment vertical="center"/>
    </xf>
    <xf numFmtId="3" fontId="28" fillId="0" borderId="11" xfId="0" applyNumberFormat="1" applyFont="1" applyBorder="1" applyProtection="1">
      <alignment vertical="center"/>
      <protection locked="0"/>
    </xf>
    <xf numFmtId="3" fontId="28" fillId="0" borderId="12" xfId="0" applyNumberFormat="1" applyFont="1" applyBorder="1" applyProtection="1">
      <alignment vertical="center"/>
      <protection locked="0"/>
    </xf>
    <xf numFmtId="3" fontId="28" fillId="0" borderId="13" xfId="0" applyNumberFormat="1" applyFont="1" applyBorder="1" applyProtection="1">
      <alignment vertical="center"/>
      <protection locked="0"/>
    </xf>
    <xf numFmtId="0" fontId="28" fillId="0" borderId="0" xfId="0" applyFont="1" applyBorder="1" applyAlignment="1" applyProtection="1">
      <alignment horizontal="center" vertical="center"/>
    </xf>
    <xf numFmtId="0" fontId="31" fillId="0" borderId="0" xfId="0" applyFont="1" applyAlignment="1">
      <alignment vertical="center" wrapText="1"/>
    </xf>
    <xf numFmtId="0" fontId="41" fillId="0" borderId="0" xfId="0" applyFont="1" applyAlignment="1">
      <alignment vertical="center" wrapText="1"/>
    </xf>
    <xf numFmtId="0" fontId="28" fillId="0" borderId="3" xfId="0" applyFont="1" applyBorder="1" applyAlignment="1" applyProtection="1">
      <alignment horizontal="left" vertical="top"/>
      <protection locked="0"/>
    </xf>
    <xf numFmtId="0" fontId="28" fillId="0" borderId="4" xfId="0" applyFont="1" applyBorder="1" applyAlignment="1" applyProtection="1">
      <alignment horizontal="left" vertical="top"/>
      <protection locked="0"/>
    </xf>
    <xf numFmtId="0" fontId="28" fillId="0" borderId="8" xfId="0" applyFont="1" applyBorder="1" applyAlignment="1" applyProtection="1">
      <alignment horizontal="left" vertical="top"/>
      <protection locked="0"/>
    </xf>
    <xf numFmtId="0" fontId="28" fillId="0" borderId="5" xfId="0" applyFont="1" applyBorder="1" applyAlignment="1" applyProtection="1">
      <alignment horizontal="left" vertical="top"/>
      <protection locked="0"/>
    </xf>
    <xf numFmtId="0" fontId="28" fillId="0" borderId="0" xfId="0" applyFont="1" applyAlignment="1" applyProtection="1">
      <alignment horizontal="left" vertical="top"/>
      <protection locked="0"/>
    </xf>
    <xf numFmtId="0" fontId="28" fillId="0" borderId="9" xfId="0" applyFont="1" applyBorder="1" applyAlignment="1" applyProtection="1">
      <alignment horizontal="left" vertical="top"/>
      <protection locked="0"/>
    </xf>
    <xf numFmtId="0" fontId="28" fillId="0" borderId="6" xfId="0" applyFont="1" applyBorder="1" applyAlignment="1" applyProtection="1">
      <alignment horizontal="left" vertical="top"/>
      <protection locked="0"/>
    </xf>
    <xf numFmtId="0" fontId="28" fillId="0" borderId="7" xfId="0" applyFont="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10" xfId="0" applyFont="1" applyBorder="1" applyAlignment="1" applyProtection="1">
      <alignment horizontal="left" vertical="top" wrapText="1"/>
      <protection locked="0"/>
    </xf>
    <xf numFmtId="0" fontId="28" fillId="0" borderId="11" xfId="0" applyFont="1" applyBorder="1" applyAlignment="1" applyProtection="1">
      <alignment horizontal="left" vertical="center"/>
      <protection locked="0"/>
    </xf>
    <xf numFmtId="0" fontId="28" fillId="0" borderId="12" xfId="0" applyFont="1" applyBorder="1" applyAlignment="1" applyProtection="1">
      <alignment horizontal="left" vertical="center"/>
      <protection locked="0"/>
    </xf>
    <xf numFmtId="0" fontId="28" fillId="0" borderId="13" xfId="0" applyFont="1" applyBorder="1" applyAlignment="1" applyProtection="1">
      <alignment horizontal="left" vertical="center"/>
      <protection locked="0"/>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8"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9"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10" xfId="0" applyFont="1" applyBorder="1" applyAlignment="1">
      <alignment horizontal="left" vertical="center" wrapText="1"/>
    </xf>
    <xf numFmtId="0" fontId="26" fillId="0" borderId="2"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0" xfId="0" applyFont="1" applyAlignment="1">
      <alignment horizontal="left" vertical="center" wrapText="1"/>
    </xf>
    <xf numFmtId="0" fontId="28" fillId="0" borderId="11" xfId="0" applyFont="1" applyBorder="1" applyAlignment="1" applyProtection="1">
      <alignment horizontal="right" vertical="center"/>
      <protection locked="0"/>
    </xf>
    <xf numFmtId="0" fontId="28" fillId="0" borderId="13" xfId="0" applyFont="1" applyBorder="1" applyAlignment="1" applyProtection="1">
      <alignment horizontal="right" vertical="center"/>
      <protection locked="0"/>
    </xf>
    <xf numFmtId="3" fontId="28" fillId="0" borderId="11" xfId="0" applyNumberFormat="1" applyFont="1" applyBorder="1" applyAlignment="1" applyProtection="1">
      <alignment horizontal="right" vertical="center"/>
      <protection locked="0"/>
    </xf>
    <xf numFmtId="3" fontId="28" fillId="0" borderId="12" xfId="0" applyNumberFormat="1" applyFont="1" applyBorder="1" applyAlignment="1" applyProtection="1">
      <alignment horizontal="right" vertical="center"/>
      <protection locked="0"/>
    </xf>
    <xf numFmtId="3" fontId="28" fillId="0" borderId="13" xfId="0" applyNumberFormat="1" applyFont="1" applyBorder="1" applyAlignment="1" applyProtection="1">
      <alignment horizontal="right" vertical="center"/>
      <protection locked="0"/>
    </xf>
    <xf numFmtId="0" fontId="27" fillId="0" borderId="11"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7" fillId="0" borderId="1" xfId="0" applyFont="1" applyFill="1" applyBorder="1" applyAlignment="1">
      <alignment horizontal="center" vertical="center"/>
    </xf>
    <xf numFmtId="0" fontId="27" fillId="0" borderId="11" xfId="0" applyFont="1" applyBorder="1" applyAlignment="1" applyProtection="1">
      <alignment vertical="center"/>
      <protection locked="0"/>
    </xf>
    <xf numFmtId="0" fontId="27" fillId="0" borderId="12" xfId="0" applyFont="1" applyBorder="1" applyAlignment="1" applyProtection="1">
      <alignment vertical="center"/>
      <protection locked="0"/>
    </xf>
    <xf numFmtId="0" fontId="27" fillId="0" borderId="13" xfId="0" applyFont="1" applyBorder="1" applyAlignment="1" applyProtection="1">
      <alignment vertical="center"/>
      <protection locked="0"/>
    </xf>
    <xf numFmtId="0" fontId="27" fillId="0" borderId="1" xfId="0" applyFont="1" applyBorder="1" applyAlignment="1">
      <alignment horizontal="center" vertical="center"/>
    </xf>
    <xf numFmtId="0" fontId="27" fillId="0" borderId="0" xfId="0" applyFont="1" applyBorder="1" applyAlignment="1" applyProtection="1">
      <alignment horizontal="right" vertical="center"/>
    </xf>
    <xf numFmtId="0" fontId="35" fillId="0" borderId="0" xfId="0" applyFont="1" applyAlignment="1">
      <alignment horizontal="left"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40" fillId="0" borderId="11" xfId="0" applyFont="1" applyBorder="1" applyAlignment="1" applyProtection="1">
      <alignment horizontal="left" vertical="top" wrapText="1"/>
      <protection locked="0"/>
    </xf>
    <xf numFmtId="0" fontId="40" fillId="0" borderId="12" xfId="0" applyFont="1" applyBorder="1" applyAlignment="1" applyProtection="1">
      <alignment horizontal="left" vertical="top" wrapText="1"/>
      <protection locked="0"/>
    </xf>
    <xf numFmtId="0" fontId="40" fillId="0" borderId="13" xfId="0" applyFont="1" applyBorder="1" applyAlignment="1" applyProtection="1">
      <alignment horizontal="left" vertical="top" wrapText="1"/>
      <protection locked="0"/>
    </xf>
    <xf numFmtId="0" fontId="35" fillId="0" borderId="11"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177" fontId="35" fillId="0" borderId="11" xfId="0" applyNumberFormat="1" applyFont="1" applyBorder="1" applyAlignment="1" applyProtection="1">
      <alignment horizontal="left" vertical="top" wrapText="1"/>
      <protection locked="0"/>
    </xf>
    <xf numFmtId="177" fontId="35" fillId="0" borderId="12" xfId="0" applyNumberFormat="1" applyFont="1" applyBorder="1" applyAlignment="1" applyProtection="1">
      <alignment horizontal="left" vertical="top" wrapText="1"/>
      <protection locked="0"/>
    </xf>
    <xf numFmtId="177" fontId="35" fillId="0" borderId="13" xfId="0" applyNumberFormat="1" applyFont="1" applyBorder="1" applyAlignment="1" applyProtection="1">
      <alignment horizontal="left" vertical="top" wrapText="1"/>
      <protection locked="0"/>
    </xf>
    <xf numFmtId="0" fontId="50" fillId="0" borderId="7" xfId="0" applyFont="1" applyBorder="1" applyAlignment="1">
      <alignment vertical="center" wrapText="1"/>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36" fillId="0" borderId="6" xfId="0" applyFont="1" applyBorder="1" applyAlignment="1">
      <alignment horizontal="left" vertical="top"/>
    </xf>
    <xf numFmtId="0" fontId="36" fillId="0" borderId="7" xfId="0" applyFont="1" applyBorder="1" applyAlignment="1">
      <alignment horizontal="left" vertical="top"/>
    </xf>
    <xf numFmtId="0" fontId="36" fillId="0" borderId="10" xfId="0" applyFont="1" applyBorder="1" applyAlignment="1">
      <alignment horizontal="left" vertical="top"/>
    </xf>
    <xf numFmtId="0" fontId="24" fillId="0" borderId="3" xfId="0" applyFont="1" applyBorder="1" applyAlignment="1" applyProtection="1">
      <alignment horizontal="left" vertical="top" wrapText="1"/>
      <protection locked="0"/>
    </xf>
    <xf numFmtId="0" fontId="24" fillId="0" borderId="4"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36" fillId="0" borderId="5" xfId="0" applyFont="1" applyBorder="1" applyAlignment="1">
      <alignment horizontal="left" vertical="top"/>
    </xf>
    <xf numFmtId="0" fontId="36" fillId="0" borderId="0" xfId="0" applyFont="1" applyBorder="1" applyAlignment="1">
      <alignment horizontal="left" vertical="top"/>
    </xf>
    <xf numFmtId="0" fontId="36" fillId="0" borderId="9" xfId="0" applyFont="1" applyBorder="1" applyAlignment="1">
      <alignment horizontal="left" vertical="top"/>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4" fillId="0" borderId="38" xfId="0" applyFont="1" applyBorder="1" applyAlignment="1" applyProtection="1">
      <alignment horizontal="left" vertical="top" wrapText="1"/>
      <protection locked="0"/>
    </xf>
    <xf numFmtId="3" fontId="24" fillId="0" borderId="11" xfId="0" applyNumberFormat="1" applyFont="1" applyBorder="1" applyAlignment="1" applyProtection="1">
      <alignment horizontal="right" vertical="center" wrapText="1"/>
      <protection locked="0"/>
    </xf>
    <xf numFmtId="3" fontId="24" fillId="0" borderId="12" xfId="0" applyNumberFormat="1" applyFont="1" applyBorder="1" applyAlignment="1" applyProtection="1">
      <alignment horizontal="right" vertical="center" wrapText="1"/>
      <protection locked="0"/>
    </xf>
    <xf numFmtId="3" fontId="24" fillId="0" borderId="13" xfId="0" applyNumberFormat="1" applyFont="1" applyBorder="1" applyAlignment="1" applyProtection="1">
      <alignment horizontal="right" vertical="center" wrapText="1"/>
      <protection locked="0"/>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8" xfId="0" applyFont="1" applyBorder="1" applyAlignment="1">
      <alignment horizontal="left" vertical="center" wrapText="1"/>
    </xf>
    <xf numFmtId="0" fontId="24" fillId="0" borderId="0" xfId="0" applyFont="1" applyBorder="1" applyAlignment="1">
      <alignment horizontal="center" vertical="center" wrapText="1"/>
    </xf>
    <xf numFmtId="0" fontId="24" fillId="0" borderId="11"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62" fillId="0" borderId="0" xfId="0" applyFont="1" applyBorder="1">
      <alignment vertical="center"/>
    </xf>
    <xf numFmtId="0" fontId="27" fillId="0" borderId="0" xfId="0" applyFont="1" applyBorder="1">
      <alignment vertical="center"/>
    </xf>
    <xf numFmtId="0" fontId="27" fillId="0" borderId="2" xfId="0" applyFont="1" applyBorder="1" applyAlignment="1">
      <alignment horizontal="center" vertical="center"/>
    </xf>
    <xf numFmtId="0" fontId="27" fillId="0" borderId="16" xfId="0" applyFont="1" applyBorder="1" applyAlignment="1">
      <alignment horizontal="center" vertical="center"/>
    </xf>
    <xf numFmtId="0" fontId="27" fillId="0" borderId="15" xfId="0" applyFont="1" applyBorder="1" applyAlignment="1">
      <alignment horizontal="center" vertical="center"/>
    </xf>
    <xf numFmtId="0" fontId="62" fillId="0" borderId="0" xfId="0" applyFont="1" applyAlignment="1">
      <alignment horizontal="center" vertical="center"/>
    </xf>
    <xf numFmtId="0" fontId="62" fillId="0" borderId="0" xfId="0" applyFont="1" applyBorder="1" applyAlignment="1">
      <alignment horizontal="left" vertical="center" wrapText="1"/>
    </xf>
    <xf numFmtId="0" fontId="27" fillId="0" borderId="2" xfId="0" applyFont="1" applyBorder="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4" fillId="0" borderId="16" xfId="0" applyFont="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41" fontId="37" fillId="0" borderId="11" xfId="0" applyNumberFormat="1" applyFont="1" applyBorder="1" applyAlignment="1" applyProtection="1">
      <alignment horizontal="right" vertical="center"/>
      <protection locked="0"/>
    </xf>
    <xf numFmtId="41" fontId="37" fillId="0" borderId="12" xfId="0" applyNumberFormat="1" applyFont="1" applyBorder="1" applyAlignment="1" applyProtection="1">
      <alignment horizontal="right" vertical="center"/>
      <protection locked="0"/>
    </xf>
    <xf numFmtId="41" fontId="37" fillId="0" borderId="13" xfId="0" applyNumberFormat="1" applyFont="1" applyBorder="1" applyAlignment="1" applyProtection="1">
      <alignment horizontal="right" vertical="center"/>
      <protection locked="0"/>
    </xf>
    <xf numFmtId="0" fontId="37" fillId="0" borderId="5" xfId="0" applyFont="1" applyBorder="1" applyAlignment="1">
      <alignment horizontal="center" vertical="center"/>
    </xf>
    <xf numFmtId="0" fontId="37" fillId="0" borderId="0" xfId="0" applyFont="1" applyAlignment="1">
      <alignment horizontal="center" vertical="center"/>
    </xf>
    <xf numFmtId="0" fontId="37" fillId="0" borderId="9" xfId="0" applyFont="1" applyBorder="1" applyAlignment="1">
      <alignment horizontal="center" vertical="center"/>
    </xf>
    <xf numFmtId="0" fontId="27" fillId="0" borderId="32" xfId="0" applyFont="1" applyBorder="1" applyAlignment="1" applyProtection="1">
      <alignment horizontal="left" vertical="center"/>
      <protection locked="0"/>
    </xf>
    <xf numFmtId="0" fontId="27" fillId="0" borderId="33"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0" xfId="0" applyFont="1" applyBorder="1" applyAlignment="1">
      <alignment horizontal="center" vertical="center"/>
    </xf>
    <xf numFmtId="0" fontId="37" fillId="0" borderId="11" xfId="1" applyFont="1" applyFill="1" applyBorder="1" applyAlignment="1" applyProtection="1">
      <alignment horizontal="left" vertical="center"/>
      <protection locked="0"/>
    </xf>
    <xf numFmtId="0" fontId="37" fillId="0" borderId="12" xfId="1" applyFont="1" applyFill="1" applyBorder="1" applyAlignment="1" applyProtection="1">
      <alignment horizontal="left" vertical="center"/>
      <protection locked="0"/>
    </xf>
    <xf numFmtId="0" fontId="37" fillId="0" borderId="13" xfId="1" applyFont="1" applyFill="1" applyBorder="1" applyAlignment="1" applyProtection="1">
      <alignment horizontal="left" vertical="center"/>
      <protection locked="0"/>
    </xf>
    <xf numFmtId="0" fontId="27" fillId="0" borderId="2"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29" xfId="0" applyFont="1" applyBorder="1" applyAlignment="1" applyProtection="1">
      <alignment horizontal="left" vertical="center"/>
      <protection locked="0"/>
    </xf>
    <xf numFmtId="0" fontId="27" fillId="0" borderId="30" xfId="0" applyFont="1" applyBorder="1" applyAlignment="1" applyProtection="1">
      <alignment horizontal="left" vertical="center"/>
      <protection locked="0"/>
    </xf>
    <xf numFmtId="0" fontId="27" fillId="0" borderId="31" xfId="0" applyFont="1" applyBorder="1" applyAlignment="1" applyProtection="1">
      <alignment horizontal="left" vertical="center"/>
      <protection locked="0"/>
    </xf>
    <xf numFmtId="0" fontId="27" fillId="0" borderId="35" xfId="0" applyFont="1" applyBorder="1" applyAlignment="1" applyProtection="1">
      <alignment horizontal="left" vertical="center"/>
      <protection locked="0"/>
    </xf>
    <xf numFmtId="0" fontId="27" fillId="0" borderId="36" xfId="0" applyFont="1" applyBorder="1" applyAlignment="1" applyProtection="1">
      <alignment horizontal="left" vertical="center"/>
      <protection locked="0"/>
    </xf>
    <xf numFmtId="0" fontId="27" fillId="0" borderId="37" xfId="0" applyFont="1" applyBorder="1" applyAlignment="1" applyProtection="1">
      <alignment horizontal="left" vertical="center"/>
      <protection locked="0"/>
    </xf>
    <xf numFmtId="0" fontId="37" fillId="0" borderId="12" xfId="0" applyFont="1" applyFill="1" applyBorder="1" applyAlignment="1" applyProtection="1">
      <alignment horizontal="left" vertical="center"/>
      <protection locked="0"/>
    </xf>
    <xf numFmtId="0" fontId="37" fillId="0" borderId="13" xfId="0" applyFont="1" applyFill="1" applyBorder="1" applyAlignment="1" applyProtection="1">
      <alignment horizontal="left" vertical="center"/>
      <protection locked="0"/>
    </xf>
    <xf numFmtId="0" fontId="74" fillId="0" borderId="0" xfId="0" applyFont="1" applyFill="1" applyBorder="1" applyAlignment="1">
      <alignment horizontal="left" vertical="center" wrapText="1"/>
    </xf>
    <xf numFmtId="0" fontId="69" fillId="0" borderId="0" xfId="0" applyFont="1" applyFill="1" applyBorder="1" applyAlignment="1">
      <alignment horizontal="left" vertical="center"/>
    </xf>
    <xf numFmtId="0" fontId="72" fillId="0" borderId="0" xfId="0" applyFont="1" applyFill="1" applyBorder="1" applyAlignment="1">
      <alignment horizontal="center" vertical="center" wrapText="1"/>
    </xf>
    <xf numFmtId="0" fontId="77" fillId="0" borderId="0" xfId="0" applyFont="1" applyFill="1" applyBorder="1">
      <alignment vertical="center"/>
    </xf>
    <xf numFmtId="0" fontId="68" fillId="0" borderId="0" xfId="0" applyFont="1" applyFill="1" applyBorder="1" applyAlignment="1">
      <alignment horizontal="left" vertical="center"/>
    </xf>
    <xf numFmtId="0" fontId="79" fillId="0" borderId="0" xfId="0" applyFont="1" applyFill="1" applyBorder="1" applyAlignment="1">
      <alignment horizontal="left" vertical="center"/>
    </xf>
    <xf numFmtId="0" fontId="78" fillId="0"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68" fillId="0" borderId="0" xfId="0" applyFont="1" applyFill="1" applyBorder="1">
      <alignment vertical="center"/>
    </xf>
    <xf numFmtId="56" fontId="68" fillId="0" borderId="0" xfId="0" applyNumberFormat="1" applyFont="1" applyFill="1" applyBorder="1">
      <alignment vertical="center"/>
    </xf>
  </cellXfs>
  <cellStyles count="8">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s>
  <dxfs count="246">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auto="1"/>
      </font>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s>
  <tableStyles count="0" defaultTableStyle="TableStyleMedium2" defaultPivotStyle="PivotStyleMedium4"/>
  <colors>
    <mruColors>
      <color rgb="FFFFFDBB"/>
      <color rgb="FFFFDDBB"/>
      <color rgb="FFFFFFFF"/>
      <color rgb="FFFFFF99"/>
      <color rgb="FFFFF9D9"/>
      <color rgb="FFFFF0D1"/>
      <color rgb="FFFFFA97"/>
      <color rgb="FFFF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31"/>
  <sheetViews>
    <sheetView showGridLines="0" tabSelected="1" zoomScale="120" zoomScaleNormal="120" zoomScaleSheetLayoutView="110" zoomScalePageLayoutView="75" workbookViewId="0">
      <selection activeCell="N9" sqref="N9"/>
    </sheetView>
  </sheetViews>
  <sheetFormatPr defaultColWidth="10.5546875" defaultRowHeight="13.5"/>
  <cols>
    <col min="1" max="33" width="3.88671875" style="1" customWidth="1"/>
    <col min="34" max="69" width="3.6640625" style="1" customWidth="1"/>
    <col min="70" max="16384" width="10.5546875" style="1"/>
  </cols>
  <sheetData>
    <row r="1" spans="1:36" ht="21">
      <c r="A1" s="353" t="s">
        <v>391</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row>
    <row r="2" spans="1:36" ht="17.25">
      <c r="A2" s="354" t="s">
        <v>1189</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row>
    <row r="4" spans="1:36" ht="17.25">
      <c r="A4" s="2" t="s">
        <v>406</v>
      </c>
      <c r="AG4" s="277" t="s">
        <v>543</v>
      </c>
    </row>
    <row r="5" spans="1:36" ht="17.25">
      <c r="A5" s="2"/>
      <c r="AG5" s="276" t="s">
        <v>181</v>
      </c>
    </row>
    <row r="6" spans="1:36" ht="17.25">
      <c r="A6" s="2"/>
      <c r="B6" s="2" t="s">
        <v>197</v>
      </c>
    </row>
    <row r="7" spans="1:36" ht="17.25">
      <c r="A7" s="2"/>
      <c r="Y7" s="51"/>
      <c r="AB7" s="37"/>
    </row>
    <row r="8" spans="1:36" ht="5.0999999999999996" customHeight="1">
      <c r="A8" s="337">
        <v>1</v>
      </c>
      <c r="B8" s="366" t="s">
        <v>372</v>
      </c>
      <c r="C8" s="366"/>
      <c r="D8" s="366"/>
      <c r="E8" s="366"/>
      <c r="F8" s="366"/>
      <c r="G8" s="366"/>
      <c r="H8" s="366"/>
      <c r="I8" s="366"/>
      <c r="J8" s="19"/>
      <c r="K8" s="4"/>
      <c r="L8" s="4"/>
      <c r="M8" s="4"/>
      <c r="N8" s="4"/>
      <c r="O8" s="4"/>
      <c r="P8" s="4"/>
      <c r="Q8" s="4"/>
      <c r="R8" s="4"/>
      <c r="S8" s="4"/>
      <c r="T8" s="4"/>
      <c r="U8" s="4"/>
      <c r="V8" s="4"/>
      <c r="W8" s="4"/>
      <c r="X8" s="4"/>
      <c r="Y8" s="4"/>
      <c r="Z8" s="4"/>
      <c r="AA8" s="4"/>
      <c r="AB8" s="4"/>
      <c r="AC8" s="4"/>
      <c r="AD8" s="4"/>
      <c r="AE8" s="4"/>
      <c r="AF8" s="4"/>
      <c r="AG8" s="10"/>
      <c r="AJ8" s="117"/>
    </row>
    <row r="9" spans="1:36" ht="14.25">
      <c r="A9" s="337"/>
      <c r="B9" s="366"/>
      <c r="C9" s="366"/>
      <c r="D9" s="366"/>
      <c r="E9" s="366"/>
      <c r="F9" s="366"/>
      <c r="G9" s="366"/>
      <c r="H9" s="366"/>
      <c r="I9" s="366"/>
      <c r="J9" s="15"/>
      <c r="K9" s="393">
        <v>2022</v>
      </c>
      <c r="L9" s="393"/>
      <c r="M9" s="1" t="s">
        <v>183</v>
      </c>
      <c r="N9" s="38"/>
      <c r="O9" s="1" t="s">
        <v>149</v>
      </c>
      <c r="P9" s="38"/>
      <c r="Q9" s="1" t="s">
        <v>182</v>
      </c>
      <c r="R9" s="37" t="str">
        <f>IF(OR(N9="",P9=""),"※入力してください",IF(AND(VALUE(K9&amp;TEXT(N9,"00")&amp;TEXT(P9,"00"))&gt;=forSystem!L30,VALUE(K9&amp;TEXT(N9,"00")&amp;TEXT(P9,"00"))&lt;=forSystem!M30),"","※募集期間内ではありません"))</f>
        <v>※入力してください</v>
      </c>
      <c r="AG9" s="11"/>
      <c r="AH9" s="29"/>
    </row>
    <row r="10" spans="1:36" ht="5.0999999999999996" customHeight="1">
      <c r="A10" s="337"/>
      <c r="B10" s="366"/>
      <c r="C10" s="366"/>
      <c r="D10" s="366"/>
      <c r="E10" s="366"/>
      <c r="F10" s="366"/>
      <c r="G10" s="366"/>
      <c r="H10" s="366"/>
      <c r="I10" s="366"/>
      <c r="J10" s="20"/>
      <c r="K10" s="33"/>
      <c r="L10" s="6"/>
      <c r="M10" s="6"/>
      <c r="N10" s="7"/>
      <c r="O10" s="7"/>
      <c r="P10" s="7"/>
      <c r="Q10" s="7"/>
      <c r="R10" s="7"/>
      <c r="S10" s="7"/>
      <c r="T10" s="7"/>
      <c r="U10" s="7"/>
      <c r="V10" s="7"/>
      <c r="W10" s="7"/>
      <c r="X10" s="7"/>
      <c r="Y10" s="7"/>
      <c r="Z10" s="7"/>
      <c r="AA10" s="7"/>
      <c r="AB10" s="7"/>
      <c r="AC10" s="7"/>
      <c r="AD10" s="7"/>
      <c r="AE10" s="7"/>
      <c r="AF10" s="7"/>
      <c r="AG10" s="12"/>
    </row>
    <row r="11" spans="1:36" ht="5.0999999999999996" customHeight="1">
      <c r="A11" s="337">
        <f ca="1">MAX(INDIRECT(ADDRESS(1,COLUMN())):INDIRECT(ADDRESS(ROW()-1,COLUMN())))+1</f>
        <v>2</v>
      </c>
      <c r="B11" s="366" t="s">
        <v>373</v>
      </c>
      <c r="C11" s="366"/>
      <c r="D11" s="366"/>
      <c r="E11" s="366"/>
      <c r="F11" s="366"/>
      <c r="G11" s="366"/>
      <c r="H11" s="366"/>
      <c r="I11" s="366"/>
      <c r="J11" s="19"/>
      <c r="K11" s="4"/>
      <c r="L11" s="4"/>
      <c r="M11" s="4"/>
      <c r="N11" s="4"/>
      <c r="O11" s="4"/>
      <c r="P11" s="4"/>
      <c r="Q11" s="4"/>
      <c r="R11" s="4"/>
      <c r="S11" s="4"/>
      <c r="T11" s="4"/>
      <c r="U11" s="4"/>
      <c r="V11" s="4"/>
      <c r="W11" s="4"/>
      <c r="X11" s="4"/>
      <c r="Y11" s="4"/>
      <c r="Z11" s="4"/>
      <c r="AA11" s="4"/>
      <c r="AB11" s="4"/>
      <c r="AC11" s="4"/>
      <c r="AD11" s="4"/>
      <c r="AE11" s="4"/>
      <c r="AF11" s="4"/>
      <c r="AG11" s="10"/>
      <c r="AJ11" s="117"/>
    </row>
    <row r="12" spans="1:36">
      <c r="A12" s="337"/>
      <c r="B12" s="366"/>
      <c r="C12" s="366"/>
      <c r="D12" s="366"/>
      <c r="E12" s="366"/>
      <c r="F12" s="366"/>
      <c r="G12" s="366"/>
      <c r="H12" s="366"/>
      <c r="I12" s="366"/>
      <c r="J12" s="15"/>
      <c r="K12" s="333"/>
      <c r="L12" s="334"/>
      <c r="M12" s="334"/>
      <c r="N12" s="334"/>
      <c r="O12" s="334"/>
      <c r="P12" s="335"/>
      <c r="Q12" s="37" t="str">
        <f>IF(K12="","※入力してください","")</f>
        <v>※入力してください</v>
      </c>
      <c r="T12" s="194" t="s">
        <v>1194</v>
      </c>
      <c r="AG12" s="11"/>
      <c r="AH12" s="29"/>
    </row>
    <row r="13" spans="1:36" ht="5.0999999999999996" customHeight="1">
      <c r="A13" s="337"/>
      <c r="B13" s="366"/>
      <c r="C13" s="366"/>
      <c r="D13" s="366"/>
      <c r="E13" s="366"/>
      <c r="F13" s="366"/>
      <c r="G13" s="366"/>
      <c r="H13" s="366"/>
      <c r="I13" s="366"/>
      <c r="J13" s="20"/>
      <c r="K13" s="33"/>
      <c r="L13" s="6"/>
      <c r="M13" s="6"/>
      <c r="N13" s="7"/>
      <c r="O13" s="7"/>
      <c r="P13" s="7"/>
      <c r="Q13" s="7"/>
      <c r="R13" s="7"/>
      <c r="S13" s="7"/>
      <c r="T13" s="7"/>
      <c r="U13" s="7"/>
      <c r="V13" s="7"/>
      <c r="W13" s="7"/>
      <c r="X13" s="7"/>
      <c r="Y13" s="7"/>
      <c r="Z13" s="7"/>
      <c r="AA13" s="7"/>
      <c r="AB13" s="7"/>
      <c r="AC13" s="7"/>
      <c r="AD13" s="7"/>
      <c r="AE13" s="7"/>
      <c r="AF13" s="7"/>
      <c r="AG13" s="12"/>
    </row>
    <row r="14" spans="1:36" ht="5.0999999999999996" customHeight="1">
      <c r="A14" s="337">
        <f ca="1">MAX(INDIRECT(ADDRESS(1,COLUMN())):INDIRECT(ADDRESS(ROW()-1,COLUMN())))+1</f>
        <v>3</v>
      </c>
      <c r="B14" s="366" t="s">
        <v>122</v>
      </c>
      <c r="C14" s="366"/>
      <c r="D14" s="366"/>
      <c r="E14" s="366"/>
      <c r="F14" s="366"/>
      <c r="G14" s="366"/>
      <c r="H14" s="366"/>
      <c r="I14" s="366"/>
      <c r="J14" s="19"/>
      <c r="K14" s="4"/>
      <c r="L14" s="4"/>
      <c r="M14" s="4"/>
      <c r="N14" s="4"/>
      <c r="O14" s="4"/>
      <c r="P14" s="4"/>
      <c r="Q14" s="4"/>
      <c r="R14" s="4"/>
      <c r="S14" s="4"/>
      <c r="T14" s="4"/>
      <c r="U14" s="4"/>
      <c r="V14" s="4"/>
      <c r="W14" s="4"/>
      <c r="X14" s="4"/>
      <c r="Y14" s="4"/>
      <c r="Z14" s="4"/>
      <c r="AA14" s="4"/>
      <c r="AB14" s="4"/>
      <c r="AC14" s="4"/>
      <c r="AD14" s="4"/>
      <c r="AE14" s="4"/>
      <c r="AF14" s="4"/>
      <c r="AG14" s="10"/>
      <c r="AJ14" s="117"/>
    </row>
    <row r="15" spans="1:36">
      <c r="A15" s="337"/>
      <c r="B15" s="366"/>
      <c r="C15" s="366"/>
      <c r="D15" s="366"/>
      <c r="E15" s="366"/>
      <c r="F15" s="366"/>
      <c r="G15" s="366"/>
      <c r="H15" s="366"/>
      <c r="I15" s="366"/>
      <c r="J15" s="15"/>
      <c r="K15" s="347"/>
      <c r="L15" s="348"/>
      <c r="M15" s="348"/>
      <c r="N15" s="348"/>
      <c r="O15" s="348"/>
      <c r="P15" s="348"/>
      <c r="Q15" s="348"/>
      <c r="R15" s="348"/>
      <c r="S15" s="348"/>
      <c r="T15" s="348"/>
      <c r="U15" s="348"/>
      <c r="V15" s="348"/>
      <c r="W15" s="348"/>
      <c r="X15" s="348"/>
      <c r="Y15" s="348"/>
      <c r="Z15" s="348"/>
      <c r="AA15" s="348"/>
      <c r="AB15" s="348"/>
      <c r="AC15" s="348"/>
      <c r="AD15" s="348"/>
      <c r="AE15" s="348"/>
      <c r="AF15" s="349"/>
      <c r="AG15" s="11"/>
      <c r="AH15" s="29"/>
    </row>
    <row r="16" spans="1:36">
      <c r="A16" s="337"/>
      <c r="B16" s="366"/>
      <c r="C16" s="366"/>
      <c r="D16" s="366"/>
      <c r="E16" s="366"/>
      <c r="F16" s="366"/>
      <c r="G16" s="366"/>
      <c r="H16" s="366"/>
      <c r="I16" s="366"/>
      <c r="J16" s="20"/>
      <c r="K16" s="33" t="str">
        <f>IF(K15="","※入力してください","")</f>
        <v>※入力してください</v>
      </c>
      <c r="L16" s="6"/>
      <c r="M16" s="6"/>
      <c r="N16" s="7"/>
      <c r="O16" s="7"/>
      <c r="P16" s="7"/>
      <c r="Q16" s="7"/>
      <c r="R16" s="7"/>
      <c r="S16" s="7"/>
      <c r="T16" s="7"/>
      <c r="U16" s="7"/>
      <c r="V16" s="7"/>
      <c r="W16" s="7"/>
      <c r="X16" s="7"/>
      <c r="Y16" s="7"/>
      <c r="Z16" s="7"/>
      <c r="AA16" s="7"/>
      <c r="AB16" s="7"/>
      <c r="AC16" s="7"/>
      <c r="AD16" s="7"/>
      <c r="AE16" s="7"/>
      <c r="AF16" s="7"/>
      <c r="AG16" s="12"/>
    </row>
    <row r="17" spans="1:33" ht="5.0999999999999996" customHeight="1">
      <c r="A17" s="337">
        <f ca="1">MAX(INDIRECT(ADDRESS(1,COLUMN())):INDIRECT(ADDRESS(ROW()-1,COLUMN())))+1</f>
        <v>4</v>
      </c>
      <c r="B17" s="336" t="s">
        <v>184</v>
      </c>
      <c r="C17" s="336"/>
      <c r="D17" s="336"/>
      <c r="E17" s="336"/>
      <c r="F17" s="336"/>
      <c r="G17" s="336"/>
      <c r="H17" s="336"/>
      <c r="I17" s="336"/>
      <c r="J17" s="19"/>
      <c r="K17" s="4"/>
      <c r="L17" s="4"/>
      <c r="M17" s="4"/>
      <c r="N17" s="4"/>
      <c r="O17" s="3"/>
      <c r="P17" s="3"/>
      <c r="Q17" s="3"/>
      <c r="R17" s="3"/>
      <c r="S17" s="3"/>
      <c r="T17" s="3"/>
      <c r="U17" s="3"/>
      <c r="V17" s="3"/>
      <c r="W17" s="3"/>
      <c r="X17" s="3"/>
      <c r="Y17" s="3"/>
      <c r="Z17" s="3"/>
      <c r="AA17" s="3"/>
      <c r="AB17" s="3"/>
      <c r="AC17" s="3"/>
      <c r="AD17" s="3"/>
      <c r="AE17" s="3"/>
      <c r="AF17" s="3"/>
      <c r="AG17" s="11"/>
    </row>
    <row r="18" spans="1:33">
      <c r="A18" s="337"/>
      <c r="B18" s="336"/>
      <c r="C18" s="336"/>
      <c r="D18" s="336"/>
      <c r="E18" s="336"/>
      <c r="F18" s="336"/>
      <c r="G18" s="336"/>
      <c r="H18" s="336"/>
      <c r="I18" s="336"/>
      <c r="J18" s="15"/>
      <c r="K18" s="347"/>
      <c r="L18" s="348"/>
      <c r="M18" s="348"/>
      <c r="N18" s="348"/>
      <c r="O18" s="348"/>
      <c r="P18" s="348"/>
      <c r="Q18" s="348"/>
      <c r="R18" s="348"/>
      <c r="S18" s="348"/>
      <c r="T18" s="348"/>
      <c r="U18" s="348"/>
      <c r="V18" s="348"/>
      <c r="W18" s="348"/>
      <c r="X18" s="348"/>
      <c r="Y18" s="348"/>
      <c r="Z18" s="348"/>
      <c r="AA18" s="348"/>
      <c r="AB18" s="348"/>
      <c r="AC18" s="348"/>
      <c r="AD18" s="348"/>
      <c r="AE18" s="348"/>
      <c r="AF18" s="349"/>
      <c r="AG18" s="11"/>
    </row>
    <row r="19" spans="1:33">
      <c r="A19" s="337"/>
      <c r="B19" s="336"/>
      <c r="C19" s="336"/>
      <c r="D19" s="336"/>
      <c r="E19" s="336"/>
      <c r="F19" s="336"/>
      <c r="G19" s="336"/>
      <c r="H19" s="336"/>
      <c r="I19" s="336"/>
      <c r="J19" s="20"/>
      <c r="K19" s="33" t="str">
        <f>IF(K18="","※入力してください","")</f>
        <v>※入力してください</v>
      </c>
      <c r="L19" s="6"/>
      <c r="M19" s="6"/>
      <c r="N19" s="7"/>
      <c r="O19" s="7"/>
      <c r="P19" s="7"/>
      <c r="Q19" s="7"/>
      <c r="R19" s="7"/>
      <c r="S19" s="7"/>
      <c r="T19" s="7"/>
      <c r="U19" s="7"/>
      <c r="V19" s="7"/>
      <c r="W19" s="7"/>
      <c r="X19" s="7"/>
      <c r="Y19" s="7"/>
      <c r="Z19" s="7"/>
      <c r="AA19" s="7"/>
      <c r="AB19" s="7"/>
      <c r="AC19" s="7"/>
      <c r="AD19" s="7"/>
      <c r="AE19" s="7"/>
      <c r="AF19" s="7"/>
      <c r="AG19" s="12"/>
    </row>
    <row r="20" spans="1:33" ht="5.0999999999999996" customHeight="1">
      <c r="A20" s="321">
        <f ca="1">MAX(INDIRECT(ADDRESS(1,COLUMN())):INDIRECT(ADDRESS(ROW()-1,COLUMN())))+1</f>
        <v>5</v>
      </c>
      <c r="B20" s="336" t="s">
        <v>123</v>
      </c>
      <c r="C20" s="336"/>
      <c r="D20" s="336"/>
      <c r="E20" s="336"/>
      <c r="F20" s="336"/>
      <c r="G20" s="336"/>
      <c r="H20" s="336"/>
      <c r="I20" s="336"/>
      <c r="J20" s="19"/>
      <c r="K20" s="4"/>
      <c r="L20" s="4"/>
      <c r="M20" s="4"/>
      <c r="N20" s="4"/>
      <c r="O20" s="3"/>
      <c r="P20" s="3"/>
      <c r="Q20" s="3"/>
      <c r="R20" s="3"/>
      <c r="S20" s="3"/>
      <c r="T20" s="3"/>
      <c r="U20" s="3"/>
      <c r="V20" s="3"/>
      <c r="W20" s="3"/>
      <c r="X20" s="3"/>
      <c r="Y20" s="3"/>
      <c r="Z20" s="3"/>
      <c r="AA20" s="3"/>
      <c r="AB20" s="3"/>
      <c r="AC20" s="3"/>
      <c r="AD20" s="3"/>
      <c r="AE20" s="3"/>
      <c r="AF20" s="3"/>
      <c r="AG20" s="11"/>
    </row>
    <row r="21" spans="1:33">
      <c r="A21" s="322"/>
      <c r="B21" s="336"/>
      <c r="C21" s="336"/>
      <c r="D21" s="336"/>
      <c r="E21" s="336"/>
      <c r="F21" s="336"/>
      <c r="G21" s="336"/>
      <c r="H21" s="336"/>
      <c r="I21" s="336"/>
      <c r="J21" s="5"/>
      <c r="K21" s="15" t="s">
        <v>1</v>
      </c>
      <c r="L21" s="367"/>
      <c r="M21" s="368"/>
      <c r="N21" s="21" t="s">
        <v>2</v>
      </c>
      <c r="O21" s="367"/>
      <c r="P21" s="368"/>
      <c r="Q21" s="34" t="str">
        <f>IF(OR(L21="",O21=""),"※入力してください","")</f>
        <v>※入力してください</v>
      </c>
      <c r="R21" s="15"/>
      <c r="S21" s="3"/>
      <c r="T21" s="3"/>
      <c r="U21" s="3"/>
      <c r="V21" s="3"/>
      <c r="W21" s="3"/>
      <c r="X21" s="3"/>
      <c r="Y21" s="3"/>
      <c r="Z21" s="3"/>
      <c r="AA21" s="3"/>
      <c r="AB21" s="3"/>
      <c r="AC21" s="3"/>
      <c r="AD21" s="3"/>
      <c r="AE21" s="3"/>
      <c r="AF21" s="3"/>
      <c r="AG21" s="11"/>
    </row>
    <row r="22" spans="1:33" ht="5.0999999999999996" customHeight="1">
      <c r="A22" s="322"/>
      <c r="B22" s="336"/>
      <c r="C22" s="336"/>
      <c r="D22" s="336"/>
      <c r="E22" s="336"/>
      <c r="F22" s="336"/>
      <c r="G22" s="336"/>
      <c r="H22" s="336"/>
      <c r="I22" s="336"/>
      <c r="J22" s="5"/>
      <c r="K22" s="8"/>
      <c r="L22" s="8"/>
      <c r="M22" s="8"/>
      <c r="N22" s="3"/>
      <c r="O22" s="3"/>
      <c r="P22" s="3"/>
      <c r="Q22" s="3"/>
      <c r="R22" s="3"/>
      <c r="S22" s="3"/>
      <c r="T22" s="3"/>
      <c r="U22" s="3"/>
      <c r="V22" s="3"/>
      <c r="W22" s="3"/>
      <c r="X22" s="3"/>
      <c r="Y22" s="3"/>
      <c r="Z22" s="3"/>
      <c r="AA22" s="3"/>
      <c r="AB22" s="3"/>
      <c r="AC22" s="3"/>
      <c r="AD22" s="3"/>
      <c r="AE22" s="3"/>
      <c r="AF22" s="3"/>
      <c r="AG22" s="11"/>
    </row>
    <row r="23" spans="1:33">
      <c r="A23" s="322"/>
      <c r="B23" s="336"/>
      <c r="C23" s="336"/>
      <c r="D23" s="336"/>
      <c r="E23" s="336"/>
      <c r="F23" s="336"/>
      <c r="G23" s="336"/>
      <c r="H23" s="336"/>
      <c r="I23" s="336"/>
      <c r="J23" s="15"/>
      <c r="K23" s="333"/>
      <c r="L23" s="334"/>
      <c r="M23" s="334"/>
      <c r="N23" s="334"/>
      <c r="O23" s="334"/>
      <c r="P23" s="335"/>
      <c r="Q23" s="34" t="str">
        <f>IF(K23="","※入力してください","")</f>
        <v>※入力してください</v>
      </c>
      <c r="R23" s="3"/>
      <c r="S23" s="3"/>
      <c r="T23" s="3"/>
      <c r="U23" s="3"/>
      <c r="V23" s="3"/>
      <c r="W23" s="3"/>
      <c r="X23" s="3"/>
      <c r="Y23" s="3"/>
      <c r="Z23" s="3"/>
      <c r="AA23" s="3"/>
      <c r="AB23" s="3"/>
      <c r="AC23" s="3"/>
      <c r="AD23" s="3"/>
      <c r="AE23" s="3"/>
      <c r="AF23" s="3"/>
      <c r="AG23" s="11"/>
    </row>
    <row r="24" spans="1:33" ht="5.0999999999999996" customHeight="1">
      <c r="A24" s="322"/>
      <c r="B24" s="336"/>
      <c r="C24" s="336"/>
      <c r="D24" s="336"/>
      <c r="E24" s="336"/>
      <c r="F24" s="336"/>
      <c r="G24" s="336"/>
      <c r="H24" s="336"/>
      <c r="I24" s="336"/>
      <c r="J24" s="15"/>
      <c r="K24" s="3"/>
      <c r="L24" s="8"/>
      <c r="M24" s="8"/>
      <c r="N24" s="3"/>
      <c r="O24" s="3"/>
      <c r="P24" s="3"/>
      <c r="Q24" s="3"/>
      <c r="R24" s="3"/>
      <c r="S24" s="3"/>
      <c r="T24" s="3"/>
      <c r="U24" s="3"/>
      <c r="V24" s="3"/>
      <c r="W24" s="3"/>
      <c r="X24" s="3"/>
      <c r="Y24" s="3"/>
      <c r="Z24" s="3"/>
      <c r="AA24" s="3"/>
      <c r="AB24" s="3"/>
      <c r="AC24" s="3"/>
      <c r="AD24" s="3"/>
      <c r="AE24" s="3"/>
      <c r="AF24" s="3"/>
      <c r="AG24" s="11"/>
    </row>
    <row r="25" spans="1:33">
      <c r="A25" s="322"/>
      <c r="B25" s="336"/>
      <c r="C25" s="336"/>
      <c r="D25" s="336"/>
      <c r="E25" s="336"/>
      <c r="F25" s="336"/>
      <c r="G25" s="336"/>
      <c r="H25" s="336"/>
      <c r="I25" s="336"/>
      <c r="J25" s="15"/>
      <c r="K25" s="363"/>
      <c r="L25" s="364"/>
      <c r="M25" s="364"/>
      <c r="N25" s="364"/>
      <c r="O25" s="364"/>
      <c r="P25" s="364"/>
      <c r="Q25" s="364"/>
      <c r="R25" s="364"/>
      <c r="S25" s="364"/>
      <c r="T25" s="364"/>
      <c r="U25" s="364"/>
      <c r="V25" s="364"/>
      <c r="W25" s="364"/>
      <c r="X25" s="364"/>
      <c r="Y25" s="364"/>
      <c r="Z25" s="364"/>
      <c r="AA25" s="364"/>
      <c r="AB25" s="364"/>
      <c r="AC25" s="364"/>
      <c r="AD25" s="364"/>
      <c r="AE25" s="364"/>
      <c r="AF25" s="365"/>
      <c r="AG25" s="11"/>
    </row>
    <row r="26" spans="1:33">
      <c r="A26" s="322"/>
      <c r="B26" s="336"/>
      <c r="C26" s="336"/>
      <c r="D26" s="336"/>
      <c r="E26" s="336"/>
      <c r="F26" s="336"/>
      <c r="G26" s="336"/>
      <c r="H26" s="336"/>
      <c r="I26" s="336"/>
      <c r="J26" s="15"/>
      <c r="K26" s="33" t="str">
        <f>IF(K25="","※入力してください","")</f>
        <v>※入力してください</v>
      </c>
      <c r="L26" s="8"/>
      <c r="M26" s="8"/>
      <c r="N26" s="3"/>
      <c r="O26" s="3"/>
      <c r="P26" s="3"/>
      <c r="Q26" s="3"/>
      <c r="R26" s="3"/>
      <c r="S26" s="3"/>
      <c r="T26" s="3"/>
      <c r="U26" s="3"/>
      <c r="V26" s="3"/>
      <c r="W26" s="3"/>
      <c r="X26" s="3"/>
      <c r="Y26" s="3"/>
      <c r="Z26" s="3"/>
      <c r="AA26" s="3"/>
      <c r="AB26" s="3"/>
      <c r="AC26" s="3"/>
      <c r="AD26" s="3"/>
      <c r="AE26" s="3"/>
      <c r="AF26" s="3"/>
      <c r="AG26" s="11"/>
    </row>
    <row r="27" spans="1:33">
      <c r="A27" s="322"/>
      <c r="B27" s="336"/>
      <c r="C27" s="336"/>
      <c r="D27" s="336"/>
      <c r="E27" s="336"/>
      <c r="F27" s="336"/>
      <c r="G27" s="336"/>
      <c r="H27" s="336"/>
      <c r="I27" s="336"/>
      <c r="J27" s="15"/>
      <c r="K27" s="363"/>
      <c r="L27" s="364"/>
      <c r="M27" s="364"/>
      <c r="N27" s="364"/>
      <c r="O27" s="364"/>
      <c r="P27" s="364"/>
      <c r="Q27" s="364"/>
      <c r="R27" s="364"/>
      <c r="S27" s="364"/>
      <c r="T27" s="364"/>
      <c r="U27" s="364"/>
      <c r="V27" s="364"/>
      <c r="W27" s="364"/>
      <c r="X27" s="364"/>
      <c r="Y27" s="364"/>
      <c r="Z27" s="364"/>
      <c r="AA27" s="364"/>
      <c r="AB27" s="364"/>
      <c r="AC27" s="364"/>
      <c r="AD27" s="364"/>
      <c r="AE27" s="364"/>
      <c r="AF27" s="365"/>
      <c r="AG27" s="11"/>
    </row>
    <row r="28" spans="1:33">
      <c r="A28" s="323"/>
      <c r="B28" s="336"/>
      <c r="C28" s="336"/>
      <c r="D28" s="336"/>
      <c r="E28" s="336"/>
      <c r="F28" s="336"/>
      <c r="G28" s="336"/>
      <c r="H28" s="336"/>
      <c r="I28" s="336"/>
      <c r="J28" s="20"/>
      <c r="K28" s="33"/>
      <c r="L28" s="6"/>
      <c r="M28" s="6"/>
      <c r="N28" s="7"/>
      <c r="O28" s="7"/>
      <c r="P28" s="7"/>
      <c r="Q28" s="7"/>
      <c r="R28" s="7"/>
      <c r="S28" s="7"/>
      <c r="T28" s="7"/>
      <c r="U28" s="7"/>
      <c r="V28" s="7"/>
      <c r="W28" s="7"/>
      <c r="X28" s="7"/>
      <c r="Y28" s="7"/>
      <c r="Z28" s="7"/>
      <c r="AA28" s="7"/>
      <c r="AB28" s="7"/>
      <c r="AC28" s="7"/>
      <c r="AD28" s="7"/>
      <c r="AE28" s="7"/>
      <c r="AF28" s="7"/>
      <c r="AG28" s="12"/>
    </row>
    <row r="29" spans="1:33" ht="5.0999999999999996" customHeight="1">
      <c r="A29" s="337">
        <f ca="1">MAX(INDIRECT(ADDRESS(1,COLUMN())):INDIRECT(ADDRESS(ROW()-1,COLUMN())))+1</f>
        <v>6</v>
      </c>
      <c r="B29" s="336" t="s">
        <v>124</v>
      </c>
      <c r="C29" s="336"/>
      <c r="D29" s="336"/>
      <c r="E29" s="336"/>
      <c r="F29" s="336"/>
      <c r="G29" s="336"/>
      <c r="H29" s="336"/>
      <c r="I29" s="336"/>
      <c r="J29" s="19"/>
      <c r="K29" s="4"/>
      <c r="L29" s="4"/>
      <c r="M29" s="4"/>
      <c r="N29" s="4"/>
      <c r="O29" s="3"/>
      <c r="P29" s="3"/>
      <c r="Q29" s="3"/>
      <c r="R29" s="3"/>
      <c r="S29" s="3"/>
      <c r="T29" s="3"/>
      <c r="U29" s="3"/>
      <c r="V29" s="3"/>
      <c r="W29" s="3"/>
      <c r="X29" s="3"/>
      <c r="Y29" s="3"/>
      <c r="Z29" s="3"/>
      <c r="AA29" s="3"/>
      <c r="AB29" s="3"/>
      <c r="AC29" s="3"/>
      <c r="AD29" s="3"/>
      <c r="AE29" s="3"/>
      <c r="AF29" s="3"/>
      <c r="AG29" s="11"/>
    </row>
    <row r="30" spans="1:33">
      <c r="A30" s="337"/>
      <c r="B30" s="336"/>
      <c r="C30" s="336"/>
      <c r="D30" s="336"/>
      <c r="E30" s="336"/>
      <c r="F30" s="336"/>
      <c r="G30" s="336"/>
      <c r="H30" s="336"/>
      <c r="I30" s="336"/>
      <c r="J30" s="15"/>
      <c r="K30" s="359"/>
      <c r="L30" s="360"/>
      <c r="M30" s="360"/>
      <c r="N30" s="360"/>
      <c r="O30" s="360"/>
      <c r="P30" s="360"/>
      <c r="Q30" s="360"/>
      <c r="R30" s="360"/>
      <c r="S30" s="361"/>
      <c r="T30" s="3"/>
      <c r="U30" s="3"/>
      <c r="V30" s="3"/>
      <c r="W30" s="3"/>
      <c r="X30" s="3"/>
      <c r="Y30" s="3"/>
      <c r="Z30" s="3"/>
      <c r="AA30" s="3"/>
      <c r="AB30" s="3"/>
      <c r="AC30" s="3"/>
      <c r="AD30" s="3"/>
      <c r="AE30" s="3"/>
      <c r="AF30" s="3"/>
      <c r="AG30" s="11"/>
    </row>
    <row r="31" spans="1:33">
      <c r="A31" s="337"/>
      <c r="B31" s="336"/>
      <c r="C31" s="336"/>
      <c r="D31" s="336"/>
      <c r="E31" s="336"/>
      <c r="F31" s="336"/>
      <c r="G31" s="336"/>
      <c r="H31" s="336"/>
      <c r="I31" s="336"/>
      <c r="J31" s="20"/>
      <c r="K31" s="33" t="str">
        <f>IF(K30="","※入力してください","")</f>
        <v>※入力してください</v>
      </c>
      <c r="L31" s="6"/>
      <c r="M31" s="6"/>
      <c r="N31" s="7"/>
      <c r="O31" s="7"/>
      <c r="P31" s="7"/>
      <c r="Q31" s="7"/>
      <c r="R31" s="7"/>
      <c r="S31" s="7"/>
      <c r="T31" s="7"/>
      <c r="U31" s="7"/>
      <c r="V31" s="7"/>
      <c r="W31" s="7"/>
      <c r="X31" s="7"/>
      <c r="Y31" s="7"/>
      <c r="Z31" s="7"/>
      <c r="AA31" s="7"/>
      <c r="AB31" s="7"/>
      <c r="AC31" s="7"/>
      <c r="AD31" s="7"/>
      <c r="AE31" s="7"/>
      <c r="AF31" s="7"/>
      <c r="AG31" s="12"/>
    </row>
    <row r="32" spans="1:33" ht="5.0999999999999996" customHeight="1">
      <c r="A32" s="337">
        <f ca="1">MAX(INDIRECT(ADDRESS(1,COLUMN())):INDIRECT(ADDRESS(ROW()-1,COLUMN())))+1</f>
        <v>7</v>
      </c>
      <c r="B32" s="344" t="s">
        <v>471</v>
      </c>
      <c r="C32" s="336"/>
      <c r="D32" s="336"/>
      <c r="E32" s="336"/>
      <c r="F32" s="336"/>
      <c r="G32" s="336"/>
      <c r="H32" s="336"/>
      <c r="I32" s="336"/>
      <c r="J32" s="19"/>
      <c r="K32" s="4"/>
      <c r="L32" s="4"/>
      <c r="M32" s="4"/>
      <c r="N32" s="4"/>
      <c r="O32" s="4"/>
      <c r="P32" s="4"/>
      <c r="Q32" s="4"/>
      <c r="R32" s="4"/>
      <c r="S32" s="4"/>
      <c r="T32" s="4"/>
      <c r="U32" s="4"/>
      <c r="V32" s="4"/>
      <c r="W32" s="4"/>
      <c r="X32" s="4"/>
      <c r="Y32" s="4"/>
      <c r="Z32" s="4"/>
      <c r="AA32" s="4"/>
      <c r="AB32" s="4"/>
      <c r="AC32" s="4"/>
      <c r="AD32" s="4"/>
      <c r="AE32" s="4"/>
      <c r="AF32" s="4"/>
      <c r="AG32" s="10"/>
    </row>
    <row r="33" spans="1:34" ht="14.1" customHeight="1">
      <c r="A33" s="337"/>
      <c r="B33" s="336"/>
      <c r="C33" s="336"/>
      <c r="D33" s="336"/>
      <c r="E33" s="336"/>
      <c r="F33" s="336"/>
      <c r="G33" s="336"/>
      <c r="H33" s="336"/>
      <c r="I33" s="336"/>
      <c r="J33" s="15"/>
      <c r="K33" s="16" t="s">
        <v>186</v>
      </c>
      <c r="L33" s="359"/>
      <c r="M33" s="360"/>
      <c r="N33" s="360"/>
      <c r="O33" s="360"/>
      <c r="P33" s="360"/>
      <c r="Q33" s="360"/>
      <c r="R33" s="360"/>
      <c r="S33" s="361"/>
      <c r="T33" s="3"/>
      <c r="U33" s="23" t="s">
        <v>188</v>
      </c>
      <c r="V33" s="359"/>
      <c r="W33" s="360"/>
      <c r="X33" s="360"/>
      <c r="Y33" s="360"/>
      <c r="Z33" s="360"/>
      <c r="AA33" s="360"/>
      <c r="AB33" s="360"/>
      <c r="AC33" s="361"/>
      <c r="AD33" s="3"/>
      <c r="AE33" s="3"/>
      <c r="AF33" s="3"/>
      <c r="AG33" s="11"/>
    </row>
    <row r="34" spans="1:34">
      <c r="A34" s="337"/>
      <c r="B34" s="336"/>
      <c r="C34" s="336"/>
      <c r="D34" s="336"/>
      <c r="E34" s="336"/>
      <c r="F34" s="336"/>
      <c r="G34" s="336"/>
      <c r="H34" s="336"/>
      <c r="I34" s="336"/>
      <c r="J34" s="20"/>
      <c r="K34" s="20"/>
      <c r="L34" s="33" t="str">
        <f>IF(L33="","※入力してください","")</f>
        <v>※入力してください</v>
      </c>
      <c r="M34" s="6"/>
      <c r="N34" s="6"/>
      <c r="O34" s="7"/>
      <c r="P34" s="7"/>
      <c r="Q34" s="7"/>
      <c r="R34" s="7"/>
      <c r="S34" s="7"/>
      <c r="T34" s="7"/>
      <c r="U34" s="7"/>
      <c r="V34" s="33" t="str">
        <f>IF(V33="","※入力してください","")</f>
        <v>※入力してください</v>
      </c>
      <c r="W34" s="7"/>
      <c r="X34" s="7"/>
      <c r="Y34" s="7"/>
      <c r="Z34" s="7"/>
      <c r="AA34" s="7"/>
      <c r="AB34" s="7"/>
      <c r="AC34" s="7"/>
      <c r="AD34" s="7"/>
      <c r="AE34" s="7"/>
      <c r="AF34" s="7"/>
      <c r="AG34" s="12"/>
    </row>
    <row r="35" spans="1:34" ht="5.0999999999999996" customHeight="1">
      <c r="A35" s="337">
        <f ca="1">MAX(INDIRECT(ADDRESS(1,COLUMN())):INDIRECT(ADDRESS(ROW()-1,COLUMN())))+1</f>
        <v>8</v>
      </c>
      <c r="B35" s="336" t="s">
        <v>185</v>
      </c>
      <c r="C35" s="336"/>
      <c r="D35" s="336"/>
      <c r="E35" s="336"/>
      <c r="F35" s="336"/>
      <c r="G35" s="336"/>
      <c r="H35" s="336"/>
      <c r="I35" s="336"/>
      <c r="J35" s="19"/>
      <c r="K35" s="19"/>
      <c r="L35" s="4"/>
      <c r="M35" s="4"/>
      <c r="N35" s="4"/>
      <c r="O35" s="4"/>
      <c r="P35" s="3"/>
      <c r="Q35" s="3"/>
      <c r="R35" s="3"/>
      <c r="S35" s="3"/>
      <c r="T35" s="3"/>
      <c r="U35" s="3"/>
      <c r="V35" s="3"/>
      <c r="W35" s="3"/>
      <c r="X35" s="3"/>
      <c r="Y35" s="3"/>
      <c r="Z35" s="3"/>
      <c r="AA35" s="3"/>
      <c r="AB35" s="3"/>
      <c r="AC35" s="3"/>
      <c r="AD35" s="3"/>
      <c r="AE35" s="3"/>
      <c r="AF35" s="3"/>
      <c r="AG35" s="11"/>
    </row>
    <row r="36" spans="1:34" ht="14.1" customHeight="1">
      <c r="A36" s="337"/>
      <c r="B36" s="336"/>
      <c r="C36" s="336"/>
      <c r="D36" s="336"/>
      <c r="E36" s="336"/>
      <c r="F36" s="336"/>
      <c r="G36" s="336"/>
      <c r="H36" s="336"/>
      <c r="I36" s="336"/>
      <c r="J36" s="15"/>
      <c r="K36" s="16" t="s">
        <v>187</v>
      </c>
      <c r="L36" s="359"/>
      <c r="M36" s="360"/>
      <c r="N36" s="360"/>
      <c r="O36" s="360"/>
      <c r="P36" s="360"/>
      <c r="Q36" s="360"/>
      <c r="R36" s="360"/>
      <c r="S36" s="361"/>
      <c r="T36" s="3"/>
      <c r="U36" s="23" t="s">
        <v>189</v>
      </c>
      <c r="V36" s="359"/>
      <c r="W36" s="360"/>
      <c r="X36" s="360"/>
      <c r="Y36" s="360"/>
      <c r="Z36" s="360"/>
      <c r="AA36" s="360"/>
      <c r="AB36" s="360"/>
      <c r="AC36" s="361"/>
      <c r="AD36" s="3"/>
      <c r="AE36" s="3"/>
      <c r="AF36" s="3"/>
      <c r="AG36" s="11"/>
    </row>
    <row r="37" spans="1:34">
      <c r="A37" s="337"/>
      <c r="B37" s="336"/>
      <c r="C37" s="336"/>
      <c r="D37" s="336"/>
      <c r="E37" s="336"/>
      <c r="F37" s="336"/>
      <c r="G37" s="336"/>
      <c r="H37" s="336"/>
      <c r="I37" s="336"/>
      <c r="J37" s="20"/>
      <c r="K37" s="6"/>
      <c r="L37" s="33" t="str">
        <f>IF(L36="","※入力してください","")</f>
        <v>※入力してください</v>
      </c>
      <c r="M37" s="6"/>
      <c r="N37" s="7"/>
      <c r="O37" s="7"/>
      <c r="P37" s="7"/>
      <c r="Q37" s="7"/>
      <c r="R37" s="7"/>
      <c r="S37" s="7"/>
      <c r="T37" s="7"/>
      <c r="U37" s="7"/>
      <c r="V37" s="33" t="str">
        <f>IF(V36="","※入力してください","")</f>
        <v>※入力してください</v>
      </c>
      <c r="W37" s="7"/>
      <c r="X37" s="7"/>
      <c r="Y37" s="7"/>
      <c r="Z37" s="7"/>
      <c r="AA37" s="7"/>
      <c r="AB37" s="7"/>
      <c r="AC37" s="7"/>
      <c r="AD37" s="7"/>
      <c r="AE37" s="7"/>
      <c r="AF37" s="7"/>
      <c r="AG37" s="12"/>
    </row>
    <row r="38" spans="1:34" ht="5.0999999999999996" customHeight="1">
      <c r="A38" s="337">
        <f ca="1">MAX(INDIRECT(ADDRESS(1,COLUMN())):INDIRECT(ADDRESS(ROW()-1,COLUMN())))+1</f>
        <v>9</v>
      </c>
      <c r="B38" s="344" t="s">
        <v>472</v>
      </c>
      <c r="C38" s="344"/>
      <c r="D38" s="344"/>
      <c r="E38" s="344"/>
      <c r="F38" s="344"/>
      <c r="G38" s="344"/>
      <c r="H38" s="344"/>
      <c r="I38" s="344"/>
      <c r="J38" s="19"/>
      <c r="K38" s="4"/>
      <c r="L38" s="4"/>
      <c r="M38" s="4"/>
      <c r="N38" s="4"/>
      <c r="O38" s="4"/>
      <c r="P38" s="4"/>
      <c r="Q38" s="4"/>
      <c r="R38" s="4"/>
      <c r="S38" s="4"/>
      <c r="T38" s="4"/>
      <c r="U38" s="4"/>
      <c r="V38" s="4"/>
      <c r="W38" s="4"/>
      <c r="X38" s="4"/>
      <c r="Y38" s="4"/>
      <c r="Z38" s="4"/>
      <c r="AA38" s="4"/>
      <c r="AB38" s="4"/>
      <c r="AC38" s="4"/>
      <c r="AD38" s="4"/>
      <c r="AE38" s="4"/>
      <c r="AF38" s="4"/>
      <c r="AG38" s="10"/>
    </row>
    <row r="39" spans="1:34" ht="14.1" customHeight="1">
      <c r="A39" s="337"/>
      <c r="B39" s="344"/>
      <c r="C39" s="344"/>
      <c r="D39" s="344"/>
      <c r="E39" s="344"/>
      <c r="F39" s="344"/>
      <c r="G39" s="344"/>
      <c r="H39" s="344"/>
      <c r="I39" s="344"/>
      <c r="J39" s="15"/>
      <c r="K39" s="16" t="s">
        <v>186</v>
      </c>
      <c r="L39" s="359"/>
      <c r="M39" s="360"/>
      <c r="N39" s="360"/>
      <c r="O39" s="360"/>
      <c r="P39" s="360"/>
      <c r="Q39" s="360"/>
      <c r="R39" s="360"/>
      <c r="S39" s="361"/>
      <c r="T39" s="3"/>
      <c r="U39" s="48" t="s">
        <v>188</v>
      </c>
      <c r="V39" s="359"/>
      <c r="W39" s="360"/>
      <c r="X39" s="360"/>
      <c r="Y39" s="360"/>
      <c r="Z39" s="360"/>
      <c r="AA39" s="360"/>
      <c r="AB39" s="360"/>
      <c r="AC39" s="361"/>
      <c r="AD39" s="3"/>
      <c r="AE39" s="3"/>
      <c r="AF39" s="3"/>
      <c r="AG39" s="11"/>
    </row>
    <row r="40" spans="1:34">
      <c r="A40" s="337"/>
      <c r="B40" s="344"/>
      <c r="C40" s="344"/>
      <c r="D40" s="344"/>
      <c r="E40" s="344"/>
      <c r="F40" s="344"/>
      <c r="G40" s="344"/>
      <c r="H40" s="344"/>
      <c r="I40" s="344"/>
      <c r="J40" s="20"/>
      <c r="K40" s="20"/>
      <c r="L40" s="33" t="str">
        <f>IF(L39="","※入力してください","")</f>
        <v>※入力してください</v>
      </c>
      <c r="M40" s="6"/>
      <c r="N40" s="6"/>
      <c r="O40" s="7"/>
      <c r="P40" s="7"/>
      <c r="Q40" s="7"/>
      <c r="R40" s="7"/>
      <c r="S40" s="7"/>
      <c r="T40" s="7"/>
      <c r="U40" s="7"/>
      <c r="V40" s="33" t="str">
        <f>IF(V39="","※入力してください","")</f>
        <v>※入力してください</v>
      </c>
      <c r="W40" s="7"/>
      <c r="X40" s="7"/>
      <c r="Y40" s="7"/>
      <c r="Z40" s="7"/>
      <c r="AA40" s="7"/>
      <c r="AB40" s="7"/>
      <c r="AC40" s="7"/>
      <c r="AD40" s="7"/>
      <c r="AE40" s="7"/>
      <c r="AF40" s="7"/>
      <c r="AG40" s="12"/>
    </row>
    <row r="41" spans="1:34" ht="5.0999999999999996" customHeight="1">
      <c r="A41" s="337">
        <f ca="1">MAX(INDIRECT(ADDRESS(1,COLUMN())):INDIRECT(ADDRESS(ROW()-1,COLUMN())))+1</f>
        <v>10</v>
      </c>
      <c r="B41" s="336" t="s">
        <v>408</v>
      </c>
      <c r="C41" s="336"/>
      <c r="D41" s="336"/>
      <c r="E41" s="336"/>
      <c r="F41" s="336"/>
      <c r="G41" s="336"/>
      <c r="H41" s="336"/>
      <c r="I41" s="336"/>
      <c r="J41" s="19"/>
      <c r="K41" s="19"/>
      <c r="L41" s="4"/>
      <c r="M41" s="4"/>
      <c r="N41" s="4"/>
      <c r="O41" s="4"/>
      <c r="P41" s="3"/>
      <c r="Q41" s="3"/>
      <c r="R41" s="3"/>
      <c r="S41" s="3"/>
      <c r="T41" s="3"/>
      <c r="U41" s="3"/>
      <c r="V41" s="3"/>
      <c r="W41" s="3"/>
      <c r="X41" s="3"/>
      <c r="Y41" s="3"/>
      <c r="Z41" s="3"/>
      <c r="AA41" s="3"/>
      <c r="AB41" s="3"/>
      <c r="AC41" s="3"/>
      <c r="AD41" s="3"/>
      <c r="AE41" s="3"/>
      <c r="AF41" s="3"/>
      <c r="AG41" s="11"/>
    </row>
    <row r="42" spans="1:34" ht="14.1" customHeight="1">
      <c r="A42" s="337"/>
      <c r="B42" s="336"/>
      <c r="C42" s="336"/>
      <c r="D42" s="336"/>
      <c r="E42" s="336"/>
      <c r="F42" s="336"/>
      <c r="G42" s="336"/>
      <c r="H42" s="336"/>
      <c r="I42" s="336"/>
      <c r="J42" s="15"/>
      <c r="K42" s="16" t="s">
        <v>187</v>
      </c>
      <c r="L42" s="359"/>
      <c r="M42" s="360"/>
      <c r="N42" s="360"/>
      <c r="O42" s="360"/>
      <c r="P42" s="360"/>
      <c r="Q42" s="360"/>
      <c r="R42" s="360"/>
      <c r="S42" s="361"/>
      <c r="T42" s="3"/>
      <c r="U42" s="48" t="s">
        <v>189</v>
      </c>
      <c r="V42" s="359"/>
      <c r="W42" s="360"/>
      <c r="X42" s="360"/>
      <c r="Y42" s="360"/>
      <c r="Z42" s="360"/>
      <c r="AA42" s="360"/>
      <c r="AB42" s="360"/>
      <c r="AC42" s="361"/>
      <c r="AD42" s="3"/>
      <c r="AE42" s="3"/>
      <c r="AF42" s="3"/>
      <c r="AG42" s="11"/>
    </row>
    <row r="43" spans="1:34">
      <c r="A43" s="337"/>
      <c r="B43" s="336"/>
      <c r="C43" s="336"/>
      <c r="D43" s="336"/>
      <c r="E43" s="336"/>
      <c r="F43" s="336"/>
      <c r="G43" s="336"/>
      <c r="H43" s="336"/>
      <c r="I43" s="336"/>
      <c r="J43" s="20"/>
      <c r="K43" s="6"/>
      <c r="L43" s="33" t="str">
        <f>IF(L42="","※入力してください","")</f>
        <v>※入力してください</v>
      </c>
      <c r="M43" s="6"/>
      <c r="N43" s="7"/>
      <c r="O43" s="7"/>
      <c r="P43" s="7"/>
      <c r="Q43" s="7"/>
      <c r="R43" s="7"/>
      <c r="S43" s="7"/>
      <c r="T43" s="7"/>
      <c r="U43" s="7"/>
      <c r="V43" s="33" t="str">
        <f>IF(V42="","※入力してください","")</f>
        <v>※入力してください</v>
      </c>
      <c r="W43" s="7"/>
      <c r="X43" s="7"/>
      <c r="Y43" s="7"/>
      <c r="Z43" s="7"/>
      <c r="AA43" s="7"/>
      <c r="AB43" s="7"/>
      <c r="AC43" s="7"/>
      <c r="AD43" s="7"/>
      <c r="AE43" s="7"/>
      <c r="AF43" s="7"/>
      <c r="AG43" s="12"/>
    </row>
    <row r="44" spans="1:34" ht="17.25">
      <c r="A44" s="2"/>
    </row>
    <row r="45" spans="1:34" ht="27" customHeight="1">
      <c r="A45" s="362" t="s">
        <v>392</v>
      </c>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row>
    <row r="46" spans="1:34" ht="81" customHeight="1">
      <c r="A46" s="394" t="str">
        <f>"令和４年度第２回の雇用就農資金（"&amp;forSystem!N35&amp;"）を実施したく、以下のとおり申請します。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f>
        <v>令和４年度第２回の雇用就農資金（新法人設立支援タイプ）を実施したく、以下のとおり申請します。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v>
      </c>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25"/>
    </row>
    <row r="48" spans="1:34" ht="17.25">
      <c r="A48" s="18" t="s">
        <v>0</v>
      </c>
    </row>
    <row r="50" spans="1:34" ht="5.0999999999999996" customHeight="1">
      <c r="A50" s="337">
        <f ca="1">MAX(INDIRECT(ADDRESS(1,COLUMN())):INDIRECT(ADDRESS(ROW()-1,COLUMN())))+1</f>
        <v>11</v>
      </c>
      <c r="B50" s="336" t="s">
        <v>125</v>
      </c>
      <c r="C50" s="336"/>
      <c r="D50" s="336"/>
      <c r="E50" s="336"/>
      <c r="F50" s="336"/>
      <c r="G50" s="336"/>
      <c r="H50" s="336"/>
      <c r="I50" s="336"/>
      <c r="J50" s="19"/>
      <c r="K50" s="4"/>
      <c r="L50" s="4"/>
      <c r="M50" s="4"/>
      <c r="N50" s="4"/>
      <c r="O50" s="4"/>
      <c r="P50" s="4"/>
      <c r="Q50" s="4"/>
      <c r="R50" s="4"/>
      <c r="S50" s="4"/>
      <c r="T50" s="4"/>
      <c r="U50" s="4"/>
      <c r="V50" s="4"/>
      <c r="W50" s="4"/>
      <c r="X50" s="4"/>
      <c r="Y50" s="4"/>
      <c r="Z50" s="4"/>
      <c r="AA50" s="4"/>
      <c r="AB50" s="4"/>
      <c r="AC50" s="4"/>
      <c r="AD50" s="4"/>
      <c r="AE50" s="4"/>
      <c r="AF50" s="4"/>
      <c r="AG50" s="10"/>
    </row>
    <row r="51" spans="1:34" ht="15" customHeight="1">
      <c r="A51" s="337"/>
      <c r="B51" s="336"/>
      <c r="C51" s="336"/>
      <c r="D51" s="336"/>
      <c r="E51" s="336"/>
      <c r="F51" s="336"/>
      <c r="G51" s="336"/>
      <c r="H51" s="336"/>
      <c r="I51" s="336"/>
      <c r="J51" s="15" t="s">
        <v>5</v>
      </c>
      <c r="K51" s="350"/>
      <c r="L51" s="351"/>
      <c r="M51" s="351"/>
      <c r="N51" s="352"/>
      <c r="O51" s="34" t="str">
        <f>IF(K51="","※入力してください","")</f>
        <v>※入力してください</v>
      </c>
      <c r="P51" s="3"/>
      <c r="Q51" s="3"/>
      <c r="R51" s="3"/>
      <c r="S51" s="3"/>
      <c r="T51" s="3"/>
      <c r="U51" s="3"/>
      <c r="V51" s="3"/>
      <c r="W51" s="3"/>
      <c r="X51" s="3"/>
      <c r="Y51" s="3"/>
      <c r="Z51" s="3"/>
      <c r="AA51" s="3"/>
      <c r="AB51" s="3"/>
      <c r="AC51" s="3"/>
      <c r="AD51" s="3"/>
      <c r="AE51" s="3"/>
      <c r="AF51" s="3"/>
      <c r="AG51" s="11"/>
    </row>
    <row r="52" spans="1:34" ht="5.0999999999999996" customHeight="1">
      <c r="A52" s="337"/>
      <c r="B52" s="336"/>
      <c r="C52" s="336"/>
      <c r="D52" s="336"/>
      <c r="E52" s="336"/>
      <c r="F52" s="336"/>
      <c r="G52" s="336"/>
      <c r="H52" s="336"/>
      <c r="I52" s="336"/>
      <c r="J52" s="20"/>
      <c r="K52" s="6"/>
      <c r="L52" s="6"/>
      <c r="M52" s="6"/>
      <c r="N52" s="7"/>
      <c r="O52" s="7"/>
      <c r="P52" s="7"/>
      <c r="Q52" s="7"/>
      <c r="R52" s="7"/>
      <c r="S52" s="7"/>
      <c r="T52" s="7"/>
      <c r="U52" s="7"/>
      <c r="V52" s="7"/>
      <c r="W52" s="7"/>
      <c r="X52" s="7"/>
      <c r="Y52" s="7"/>
      <c r="Z52" s="7"/>
      <c r="AA52" s="7"/>
      <c r="AB52" s="7"/>
      <c r="AC52" s="7"/>
      <c r="AD52" s="7"/>
      <c r="AE52" s="7"/>
      <c r="AF52" s="7"/>
      <c r="AG52" s="12"/>
      <c r="AH52" s="25"/>
    </row>
    <row r="53" spans="1:34" ht="5.0999999999999996" customHeight="1">
      <c r="A53" s="337">
        <f ca="1">MAX(INDIRECT(ADDRESS(1,COLUMN())):INDIRECT(ADDRESS(ROW()-1,COLUMN())))+1</f>
        <v>12</v>
      </c>
      <c r="B53" s="336" t="s">
        <v>126</v>
      </c>
      <c r="C53" s="336"/>
      <c r="D53" s="336"/>
      <c r="E53" s="336"/>
      <c r="F53" s="336"/>
      <c r="G53" s="336"/>
      <c r="H53" s="336"/>
      <c r="I53" s="336"/>
      <c r="J53" s="19"/>
      <c r="K53" s="4"/>
      <c r="L53" s="4"/>
      <c r="M53" s="4"/>
      <c r="N53" s="3"/>
      <c r="O53" s="3"/>
      <c r="P53" s="3"/>
      <c r="Q53" s="3"/>
      <c r="R53" s="3"/>
      <c r="S53" s="3"/>
      <c r="T53" s="3"/>
      <c r="U53" s="3"/>
      <c r="V53" s="3"/>
      <c r="W53" s="3"/>
      <c r="X53" s="3"/>
      <c r="Y53" s="3"/>
      <c r="Z53" s="3"/>
      <c r="AA53" s="3"/>
      <c r="AB53" s="3"/>
      <c r="AC53" s="3"/>
      <c r="AD53" s="3"/>
      <c r="AE53" s="3"/>
      <c r="AF53" s="3"/>
      <c r="AG53" s="11"/>
      <c r="AH53" s="25"/>
    </row>
    <row r="54" spans="1:34" ht="15" customHeight="1">
      <c r="A54" s="337"/>
      <c r="B54" s="336"/>
      <c r="C54" s="336"/>
      <c r="D54" s="336"/>
      <c r="E54" s="336"/>
      <c r="F54" s="336"/>
      <c r="G54" s="336"/>
      <c r="H54" s="336"/>
      <c r="I54" s="336"/>
      <c r="J54" s="15"/>
      <c r="K54" s="357"/>
      <c r="L54" s="358"/>
      <c r="M54" s="21" t="s">
        <v>2</v>
      </c>
      <c r="N54" s="357"/>
      <c r="O54" s="358"/>
      <c r="P54" s="21" t="s">
        <v>173</v>
      </c>
      <c r="Q54" s="357"/>
      <c r="R54" s="358"/>
      <c r="S54" s="34" t="str">
        <f>IF(OR(K54="",N54="",Q54=""),IF(OR(K57="",N57="",Q57=""),"※電話番号か携帯電話番号を入力してください",""),"")</f>
        <v>※電話番号か携帯電話番号を入力してください</v>
      </c>
      <c r="T54" s="3"/>
      <c r="U54" s="3"/>
      <c r="V54" s="3"/>
      <c r="W54" s="3"/>
      <c r="X54" s="3"/>
      <c r="Y54" s="3"/>
      <c r="Z54" s="3"/>
      <c r="AA54" s="3"/>
      <c r="AB54" s="3"/>
      <c r="AC54" s="3"/>
      <c r="AD54" s="3"/>
      <c r="AE54" s="3"/>
      <c r="AF54" s="3"/>
      <c r="AG54" s="11"/>
    </row>
    <row r="55" spans="1:34" ht="5.0999999999999996" customHeight="1">
      <c r="A55" s="337"/>
      <c r="B55" s="336"/>
      <c r="C55" s="336"/>
      <c r="D55" s="336"/>
      <c r="E55" s="336"/>
      <c r="F55" s="336"/>
      <c r="G55" s="336"/>
      <c r="H55" s="336"/>
      <c r="I55" s="336"/>
      <c r="J55" s="20"/>
      <c r="K55" s="6"/>
      <c r="L55" s="6"/>
      <c r="M55" s="6"/>
      <c r="N55" s="7"/>
      <c r="O55" s="7"/>
      <c r="P55" s="7"/>
      <c r="Q55" s="7"/>
      <c r="R55" s="7"/>
      <c r="S55" s="7"/>
      <c r="T55" s="7"/>
      <c r="U55" s="7"/>
      <c r="V55" s="7"/>
      <c r="W55" s="7"/>
      <c r="X55" s="7"/>
      <c r="Y55" s="7"/>
      <c r="Z55" s="7"/>
      <c r="AA55" s="7"/>
      <c r="AB55" s="7"/>
      <c r="AC55" s="7"/>
      <c r="AD55" s="7"/>
      <c r="AE55" s="7"/>
      <c r="AF55" s="7"/>
      <c r="AG55" s="12"/>
    </row>
    <row r="56" spans="1:34" ht="5.0999999999999996" customHeight="1">
      <c r="A56" s="337">
        <f ca="1">MAX(INDIRECT(ADDRESS(1,COLUMN())):INDIRECT(ADDRESS(ROW()-1,COLUMN())))+1</f>
        <v>13</v>
      </c>
      <c r="B56" s="336" t="s">
        <v>191</v>
      </c>
      <c r="C56" s="336"/>
      <c r="D56" s="336"/>
      <c r="E56" s="336"/>
      <c r="F56" s="336"/>
      <c r="G56" s="336"/>
      <c r="H56" s="336"/>
      <c r="I56" s="336"/>
      <c r="J56" s="19"/>
      <c r="K56" s="4"/>
      <c r="L56" s="4"/>
      <c r="M56" s="4"/>
      <c r="N56" s="3"/>
      <c r="O56" s="3"/>
      <c r="P56" s="3"/>
      <c r="Q56" s="3"/>
      <c r="R56" s="3"/>
      <c r="S56" s="3"/>
      <c r="T56" s="3"/>
      <c r="U56" s="3"/>
      <c r="V56" s="3"/>
      <c r="W56" s="3"/>
      <c r="X56" s="3"/>
      <c r="Y56" s="3"/>
      <c r="Z56" s="3"/>
      <c r="AA56" s="3"/>
      <c r="AB56" s="3"/>
      <c r="AC56" s="3"/>
      <c r="AD56" s="3"/>
      <c r="AE56" s="3"/>
      <c r="AF56" s="3"/>
      <c r="AG56" s="11"/>
    </row>
    <row r="57" spans="1:34" ht="15" customHeight="1">
      <c r="A57" s="337"/>
      <c r="B57" s="336"/>
      <c r="C57" s="336"/>
      <c r="D57" s="336"/>
      <c r="E57" s="336"/>
      <c r="F57" s="336"/>
      <c r="G57" s="336"/>
      <c r="H57" s="336"/>
      <c r="I57" s="336"/>
      <c r="J57" s="15"/>
      <c r="K57" s="357"/>
      <c r="L57" s="358"/>
      <c r="M57" s="164" t="s">
        <v>2</v>
      </c>
      <c r="N57" s="357"/>
      <c r="O57" s="358"/>
      <c r="P57" s="164" t="s">
        <v>173</v>
      </c>
      <c r="Q57" s="357"/>
      <c r="R57" s="358"/>
      <c r="S57" s="34" t="str">
        <f>IF(OR(K54="",N54="",Q54=""),IF(OR(K57="",N57="",Q57=""),"※電話番号か携帯電話番号を入力してください",""),"")</f>
        <v>※電話番号か携帯電話番号を入力してください</v>
      </c>
      <c r="T57" s="3"/>
      <c r="U57" s="3"/>
      <c r="V57" s="3"/>
      <c r="W57" s="3"/>
      <c r="X57" s="3"/>
      <c r="Y57" s="3"/>
      <c r="Z57" s="3"/>
      <c r="AA57" s="3"/>
      <c r="AB57" s="3"/>
      <c r="AC57" s="3"/>
      <c r="AD57" s="3"/>
      <c r="AE57" s="3"/>
      <c r="AF57" s="3"/>
      <c r="AG57" s="11"/>
    </row>
    <row r="58" spans="1:34" ht="5.0999999999999996" customHeight="1">
      <c r="A58" s="337"/>
      <c r="B58" s="336"/>
      <c r="C58" s="336"/>
      <c r="D58" s="336"/>
      <c r="E58" s="336"/>
      <c r="F58" s="336"/>
      <c r="G58" s="336"/>
      <c r="H58" s="336"/>
      <c r="I58" s="336"/>
      <c r="J58" s="20"/>
      <c r="K58" s="6"/>
      <c r="L58" s="6"/>
      <c r="M58" s="6"/>
      <c r="N58" s="7"/>
      <c r="O58" s="7"/>
      <c r="P58" s="7"/>
      <c r="Q58" s="7"/>
      <c r="R58" s="7"/>
      <c r="S58" s="7"/>
      <c r="T58" s="7"/>
      <c r="U58" s="7"/>
      <c r="V58" s="7"/>
      <c r="W58" s="7"/>
      <c r="X58" s="7"/>
      <c r="Y58" s="7"/>
      <c r="Z58" s="7"/>
      <c r="AA58" s="7"/>
      <c r="AB58" s="7"/>
      <c r="AC58" s="7"/>
      <c r="AD58" s="7"/>
      <c r="AE58" s="7"/>
      <c r="AF58" s="7"/>
      <c r="AG58" s="12"/>
    </row>
    <row r="59" spans="1:34" ht="5.0999999999999996" customHeight="1">
      <c r="A59" s="337">
        <f ca="1">MAX(INDIRECT(ADDRESS(1,COLUMN())):INDIRECT(ADDRESS(ROW()-1,COLUMN())))+1</f>
        <v>14</v>
      </c>
      <c r="B59" s="336" t="s">
        <v>127</v>
      </c>
      <c r="C59" s="336"/>
      <c r="D59" s="336"/>
      <c r="E59" s="336"/>
      <c r="F59" s="336"/>
      <c r="G59" s="336"/>
      <c r="H59" s="336"/>
      <c r="I59" s="336"/>
      <c r="J59" s="19"/>
      <c r="K59" s="4"/>
      <c r="L59" s="4"/>
      <c r="M59" s="4"/>
      <c r="N59" s="3"/>
      <c r="O59" s="3"/>
      <c r="P59" s="3"/>
      <c r="Q59" s="3"/>
      <c r="R59" s="3"/>
      <c r="S59" s="3"/>
      <c r="T59" s="3"/>
      <c r="U59" s="3"/>
      <c r="V59" s="3"/>
      <c r="W59" s="3"/>
      <c r="X59" s="3"/>
      <c r="Y59" s="3"/>
      <c r="Z59" s="3"/>
      <c r="AA59" s="3"/>
      <c r="AB59" s="3"/>
      <c r="AC59" s="3"/>
      <c r="AD59" s="3"/>
      <c r="AE59" s="3"/>
      <c r="AF59" s="3"/>
      <c r="AG59" s="11"/>
    </row>
    <row r="60" spans="1:34" ht="15" customHeight="1">
      <c r="A60" s="337"/>
      <c r="B60" s="336"/>
      <c r="C60" s="336"/>
      <c r="D60" s="336"/>
      <c r="E60" s="336"/>
      <c r="F60" s="336"/>
      <c r="G60" s="336"/>
      <c r="H60" s="336"/>
      <c r="I60" s="336"/>
      <c r="J60" s="15"/>
      <c r="K60" s="357"/>
      <c r="L60" s="358"/>
      <c r="M60" s="164" t="s">
        <v>2</v>
      </c>
      <c r="N60" s="357"/>
      <c r="O60" s="358"/>
      <c r="P60" s="164" t="s">
        <v>173</v>
      </c>
      <c r="Q60" s="357"/>
      <c r="R60" s="358"/>
      <c r="S60" s="34"/>
      <c r="T60" s="3"/>
      <c r="U60" s="3"/>
      <c r="V60" s="3"/>
      <c r="W60" s="3"/>
      <c r="X60" s="3"/>
      <c r="Y60" s="3"/>
      <c r="Z60" s="3"/>
      <c r="AA60" s="3"/>
      <c r="AB60" s="3"/>
      <c r="AC60" s="3"/>
      <c r="AD60" s="3"/>
      <c r="AE60" s="3"/>
      <c r="AF60" s="3"/>
      <c r="AG60" s="11"/>
    </row>
    <row r="61" spans="1:34" ht="5.0999999999999996" customHeight="1">
      <c r="A61" s="337"/>
      <c r="B61" s="336"/>
      <c r="C61" s="336"/>
      <c r="D61" s="336"/>
      <c r="E61" s="336"/>
      <c r="F61" s="336"/>
      <c r="G61" s="336"/>
      <c r="H61" s="336"/>
      <c r="I61" s="336"/>
      <c r="J61" s="20"/>
      <c r="K61" s="6"/>
      <c r="L61" s="6"/>
      <c r="M61" s="6"/>
      <c r="N61" s="7"/>
      <c r="O61" s="7"/>
      <c r="P61" s="7"/>
      <c r="Q61" s="7"/>
      <c r="R61" s="7"/>
      <c r="S61" s="7"/>
      <c r="T61" s="7"/>
      <c r="U61" s="7"/>
      <c r="V61" s="7"/>
      <c r="W61" s="7"/>
      <c r="X61" s="7"/>
      <c r="Y61" s="7"/>
      <c r="Z61" s="7"/>
      <c r="AA61" s="7"/>
      <c r="AB61" s="7"/>
      <c r="AC61" s="7"/>
      <c r="AD61" s="7"/>
      <c r="AE61" s="7"/>
      <c r="AF61" s="7"/>
      <c r="AG61" s="12"/>
    </row>
    <row r="62" spans="1:34" ht="5.0999999999999996" customHeight="1">
      <c r="A62" s="321">
        <f ca="1">MAX(INDIRECT(ADDRESS(1,COLUMN())):INDIRECT(ADDRESS(ROW()-1,COLUMN())))+1</f>
        <v>15</v>
      </c>
      <c r="B62" s="405" t="s">
        <v>276</v>
      </c>
      <c r="C62" s="406"/>
      <c r="D62" s="406"/>
      <c r="E62" s="406"/>
      <c r="F62" s="406"/>
      <c r="G62" s="406"/>
      <c r="H62" s="406"/>
      <c r="I62" s="407"/>
      <c r="J62" s="19"/>
      <c r="K62" s="4"/>
      <c r="L62" s="4"/>
      <c r="M62" s="4"/>
      <c r="N62" s="4"/>
      <c r="O62" s="3"/>
      <c r="P62" s="3"/>
      <c r="Q62" s="3"/>
      <c r="R62" s="3"/>
      <c r="S62" s="3"/>
      <c r="T62" s="3"/>
      <c r="U62" s="3"/>
      <c r="V62" s="3"/>
      <c r="W62" s="3"/>
      <c r="X62" s="3"/>
      <c r="Y62" s="3"/>
      <c r="Z62" s="3"/>
      <c r="AA62" s="3"/>
      <c r="AB62" s="3"/>
      <c r="AC62" s="3"/>
      <c r="AD62" s="3"/>
      <c r="AE62" s="3"/>
      <c r="AF62" s="3"/>
      <c r="AG62" s="11"/>
    </row>
    <row r="63" spans="1:34" ht="15" customHeight="1">
      <c r="A63" s="322"/>
      <c r="B63" s="408"/>
      <c r="C63" s="409"/>
      <c r="D63" s="409"/>
      <c r="E63" s="409"/>
      <c r="F63" s="409"/>
      <c r="G63" s="409"/>
      <c r="H63" s="409"/>
      <c r="I63" s="410"/>
      <c r="J63" s="227"/>
      <c r="K63" s="227"/>
      <c r="L63" s="15"/>
      <c r="M63" s="370"/>
      <c r="N63" s="351"/>
      <c r="O63" s="351"/>
      <c r="P63" s="351"/>
      <c r="Q63" s="351"/>
      <c r="R63" s="351"/>
      <c r="S63" s="351"/>
      <c r="T63" s="351"/>
      <c r="U63" s="351"/>
      <c r="V63" s="351"/>
      <c r="W63" s="352"/>
      <c r="X63" s="172" t="str">
        <f>IF(M63="","※入力してください",IF(AND(M65&lt;&gt;"",M63&lt;&gt;M65),"※確認用メールアドレスと一致しません",""))</f>
        <v>※入力してください</v>
      </c>
      <c r="Y63" s="118"/>
      <c r="Z63" s="118"/>
      <c r="AA63" s="118"/>
      <c r="AB63" s="118"/>
      <c r="AC63" s="118"/>
      <c r="AD63" s="118"/>
      <c r="AE63" s="118"/>
      <c r="AF63" s="118"/>
      <c r="AG63" s="11"/>
      <c r="AH63" s="118"/>
    </row>
    <row r="64" spans="1:34" ht="5.0999999999999996" customHeight="1">
      <c r="A64" s="322"/>
      <c r="B64" s="408"/>
      <c r="C64" s="409"/>
      <c r="D64" s="409"/>
      <c r="E64" s="409"/>
      <c r="F64" s="409"/>
      <c r="G64" s="409"/>
      <c r="H64" s="409"/>
      <c r="I64" s="410"/>
      <c r="J64" s="5"/>
      <c r="K64" s="3"/>
      <c r="L64" s="3"/>
      <c r="M64" s="3"/>
      <c r="N64" s="3"/>
      <c r="O64" s="3"/>
      <c r="P64" s="3"/>
      <c r="Q64" s="3"/>
      <c r="R64" s="3"/>
      <c r="S64" s="3"/>
      <c r="T64" s="3"/>
      <c r="U64" s="3"/>
      <c r="V64" s="3"/>
      <c r="W64" s="3"/>
      <c r="X64" s="3"/>
      <c r="Y64" s="3"/>
      <c r="Z64" s="3"/>
      <c r="AA64" s="3"/>
      <c r="AB64" s="3"/>
      <c r="AC64" s="3"/>
      <c r="AD64" s="3"/>
      <c r="AE64" s="3"/>
      <c r="AF64" s="3"/>
      <c r="AG64" s="11"/>
    </row>
    <row r="65" spans="1:34" ht="15" customHeight="1">
      <c r="A65" s="322"/>
      <c r="B65" s="408"/>
      <c r="C65" s="409"/>
      <c r="D65" s="409"/>
      <c r="E65" s="409"/>
      <c r="F65" s="409"/>
      <c r="G65" s="409"/>
      <c r="H65" s="409"/>
      <c r="I65" s="410"/>
      <c r="J65" s="227"/>
      <c r="K65" s="227" t="s">
        <v>411</v>
      </c>
      <c r="L65" s="5"/>
      <c r="M65" s="370"/>
      <c r="N65" s="351"/>
      <c r="O65" s="351"/>
      <c r="P65" s="351"/>
      <c r="Q65" s="351"/>
      <c r="R65" s="351"/>
      <c r="S65" s="351"/>
      <c r="T65" s="351"/>
      <c r="U65" s="351"/>
      <c r="V65" s="351"/>
      <c r="W65" s="352"/>
      <c r="X65" s="172" t="str">
        <f>IF(M65="","※入力してください","")</f>
        <v>※入力してください</v>
      </c>
      <c r="Y65" s="118"/>
      <c r="Z65" s="118"/>
      <c r="AA65" s="118"/>
      <c r="AB65" s="118"/>
      <c r="AC65" s="118"/>
      <c r="AD65" s="118"/>
      <c r="AE65" s="118"/>
      <c r="AF65" s="118"/>
      <c r="AG65" s="11"/>
      <c r="AH65" s="118"/>
    </row>
    <row r="66" spans="1:34" ht="5.0999999999999996" customHeight="1">
      <c r="A66" s="323"/>
      <c r="B66" s="411"/>
      <c r="C66" s="412"/>
      <c r="D66" s="412"/>
      <c r="E66" s="412"/>
      <c r="F66" s="412"/>
      <c r="G66" s="412"/>
      <c r="H66" s="412"/>
      <c r="I66" s="413"/>
      <c r="J66" s="20"/>
      <c r="K66" s="33"/>
      <c r="L66" s="6"/>
      <c r="M66" s="6"/>
      <c r="N66" s="7"/>
      <c r="O66" s="7"/>
      <c r="P66" s="7"/>
      <c r="Q66" s="7"/>
      <c r="R66" s="7"/>
      <c r="S66" s="7"/>
      <c r="T66" s="7"/>
      <c r="U66" s="7"/>
      <c r="V66" s="7"/>
      <c r="W66" s="7"/>
      <c r="X66" s="7"/>
      <c r="Y66" s="7"/>
      <c r="Z66" s="7"/>
      <c r="AA66" s="7"/>
      <c r="AB66" s="7"/>
      <c r="AC66" s="7"/>
      <c r="AD66" s="7"/>
      <c r="AE66" s="7"/>
      <c r="AF66" s="7"/>
      <c r="AG66" s="12"/>
    </row>
    <row r="67" spans="1:34" ht="5.0999999999999996" customHeight="1">
      <c r="A67" s="337">
        <f ca="1">MAX(INDIRECT(ADDRESS(1,COLUMN())):INDIRECT(ADDRESS(ROW()-1,COLUMN())))+1</f>
        <v>16</v>
      </c>
      <c r="B67" s="336" t="s">
        <v>128</v>
      </c>
      <c r="C67" s="336"/>
      <c r="D67" s="336"/>
      <c r="E67" s="336"/>
      <c r="F67" s="336"/>
      <c r="G67" s="336"/>
      <c r="H67" s="336"/>
      <c r="I67" s="336"/>
      <c r="J67" s="19"/>
      <c r="K67" s="4"/>
      <c r="L67" s="4"/>
      <c r="M67" s="4"/>
      <c r="N67" s="4"/>
      <c r="O67" s="3"/>
      <c r="P67" s="3"/>
      <c r="Q67" s="3"/>
      <c r="R67" s="3"/>
      <c r="S67" s="3"/>
      <c r="T67" s="3"/>
      <c r="U67" s="3"/>
      <c r="V67" s="3"/>
      <c r="W67" s="3"/>
      <c r="X67" s="3"/>
      <c r="Y67" s="3"/>
      <c r="Z67" s="3"/>
      <c r="AA67" s="3"/>
      <c r="AB67" s="3"/>
      <c r="AC67" s="3"/>
      <c r="AD67" s="3"/>
      <c r="AE67" s="3"/>
      <c r="AF67" s="3"/>
      <c r="AG67" s="11"/>
    </row>
    <row r="68" spans="1:34">
      <c r="A68" s="337"/>
      <c r="B68" s="336"/>
      <c r="C68" s="336"/>
      <c r="D68" s="336"/>
      <c r="E68" s="336"/>
      <c r="F68" s="336"/>
      <c r="G68" s="336"/>
      <c r="H68" s="336"/>
      <c r="I68" s="336"/>
      <c r="J68" s="15"/>
      <c r="K68" s="350"/>
      <c r="L68" s="351"/>
      <c r="M68" s="351"/>
      <c r="N68" s="351"/>
      <c r="O68" s="173" t="str">
        <f>IF(K68="","※入力してください","")</f>
        <v>※入力してください</v>
      </c>
      <c r="P68" s="118"/>
      <c r="Q68" s="118"/>
      <c r="R68" s="118"/>
      <c r="S68" s="118"/>
      <c r="T68" s="118"/>
      <c r="U68" s="118"/>
      <c r="V68" s="118"/>
      <c r="W68" s="118"/>
      <c r="X68" s="118"/>
      <c r="Y68" s="118"/>
      <c r="Z68" s="118"/>
      <c r="AA68" s="118"/>
      <c r="AB68" s="118"/>
      <c r="AC68" s="118"/>
      <c r="AD68" s="118"/>
      <c r="AE68" s="118"/>
      <c r="AF68" s="118"/>
      <c r="AG68" s="11"/>
    </row>
    <row r="69" spans="1:34" ht="5.0999999999999996" customHeight="1">
      <c r="A69" s="337"/>
      <c r="B69" s="336"/>
      <c r="C69" s="336"/>
      <c r="D69" s="336"/>
      <c r="E69" s="336"/>
      <c r="F69" s="336"/>
      <c r="G69" s="336"/>
      <c r="H69" s="336"/>
      <c r="I69" s="336"/>
      <c r="J69" s="20"/>
      <c r="L69" s="6"/>
      <c r="M69" s="6"/>
      <c r="N69" s="7"/>
      <c r="O69" s="7"/>
      <c r="P69" s="7"/>
      <c r="Q69" s="7"/>
      <c r="R69" s="7"/>
      <c r="S69" s="7"/>
      <c r="T69" s="7"/>
      <c r="U69" s="7"/>
      <c r="V69" s="7"/>
      <c r="W69" s="7"/>
      <c r="X69" s="7"/>
      <c r="Y69" s="7"/>
      <c r="Z69" s="7"/>
      <c r="AA69" s="7"/>
      <c r="AB69" s="7"/>
      <c r="AC69" s="7"/>
      <c r="AD69" s="7"/>
      <c r="AE69" s="7"/>
      <c r="AF69" s="7"/>
      <c r="AG69" s="12"/>
    </row>
    <row r="70" spans="1:34" ht="5.0999999999999996" customHeight="1">
      <c r="A70" s="321">
        <f ca="1">MAX(INDIRECT(ADDRESS(1,COLUMN())):INDIRECT(ADDRESS(ROW()-1,COLUMN())))+1</f>
        <v>17</v>
      </c>
      <c r="B70" s="324" t="s">
        <v>129</v>
      </c>
      <c r="C70" s="325"/>
      <c r="D70" s="325"/>
      <c r="E70" s="325"/>
      <c r="F70" s="325"/>
      <c r="G70" s="325"/>
      <c r="H70" s="325"/>
      <c r="I70" s="326"/>
      <c r="J70" s="178" t="s">
        <v>5</v>
      </c>
      <c r="K70" s="179"/>
      <c r="L70" s="179"/>
      <c r="M70" s="179"/>
      <c r="N70" s="179"/>
      <c r="O70" s="180"/>
      <c r="P70" s="371" t="s">
        <v>7</v>
      </c>
      <c r="Q70" s="372"/>
      <c r="R70" s="372"/>
      <c r="S70" s="372"/>
      <c r="T70" s="372"/>
      <c r="U70" s="373"/>
      <c r="V70" s="396" t="s">
        <v>8</v>
      </c>
      <c r="W70" s="397"/>
      <c r="X70" s="397"/>
      <c r="Y70" s="397"/>
      <c r="Z70" s="397"/>
      <c r="AA70" s="398"/>
      <c r="AB70" s="380" t="s">
        <v>190</v>
      </c>
      <c r="AC70" s="381"/>
      <c r="AD70" s="381"/>
      <c r="AE70" s="381"/>
      <c r="AF70" s="381"/>
      <c r="AG70" s="382"/>
    </row>
    <row r="71" spans="1:34" ht="15" customHeight="1">
      <c r="A71" s="322"/>
      <c r="B71" s="327"/>
      <c r="C71" s="328"/>
      <c r="D71" s="328"/>
      <c r="E71" s="328"/>
      <c r="F71" s="328"/>
      <c r="G71" s="328"/>
      <c r="H71" s="328"/>
      <c r="I71" s="329"/>
      <c r="J71" s="181"/>
      <c r="K71" s="182"/>
      <c r="L71" s="182"/>
      <c r="M71" s="182"/>
      <c r="N71" s="182"/>
      <c r="O71" s="183"/>
      <c r="P71" s="374"/>
      <c r="Q71" s="375"/>
      <c r="R71" s="375"/>
      <c r="S71" s="375"/>
      <c r="T71" s="375"/>
      <c r="U71" s="376"/>
      <c r="V71" s="399"/>
      <c r="W71" s="400"/>
      <c r="X71" s="400"/>
      <c r="Y71" s="400"/>
      <c r="Z71" s="400"/>
      <c r="AA71" s="401"/>
      <c r="AB71" s="383"/>
      <c r="AC71" s="341"/>
      <c r="AD71" s="341"/>
      <c r="AE71" s="341"/>
      <c r="AF71" s="341"/>
      <c r="AG71" s="384"/>
    </row>
    <row r="72" spans="1:34" ht="5.0999999999999996" customHeight="1">
      <c r="A72" s="322"/>
      <c r="B72" s="327"/>
      <c r="C72" s="328"/>
      <c r="D72" s="328"/>
      <c r="E72" s="328"/>
      <c r="F72" s="328"/>
      <c r="G72" s="328"/>
      <c r="H72" s="328"/>
      <c r="I72" s="329"/>
      <c r="J72" s="181"/>
      <c r="K72" s="182"/>
      <c r="L72" s="182"/>
      <c r="M72" s="182"/>
      <c r="N72" s="182"/>
      <c r="O72" s="183"/>
      <c r="P72" s="374"/>
      <c r="Q72" s="375"/>
      <c r="R72" s="375"/>
      <c r="S72" s="375"/>
      <c r="T72" s="375"/>
      <c r="U72" s="376"/>
      <c r="V72" s="399"/>
      <c r="W72" s="400"/>
      <c r="X72" s="400"/>
      <c r="Y72" s="400"/>
      <c r="Z72" s="400"/>
      <c r="AA72" s="401"/>
      <c r="AB72" s="385"/>
      <c r="AC72" s="386"/>
      <c r="AD72" s="386"/>
      <c r="AE72" s="386"/>
      <c r="AF72" s="386"/>
      <c r="AG72" s="387"/>
    </row>
    <row r="73" spans="1:34" ht="5.0999999999999996" customHeight="1">
      <c r="A73" s="322"/>
      <c r="B73" s="327"/>
      <c r="C73" s="328"/>
      <c r="D73" s="328"/>
      <c r="E73" s="328"/>
      <c r="F73" s="328"/>
      <c r="G73" s="328"/>
      <c r="H73" s="328"/>
      <c r="I73" s="329"/>
      <c r="J73" s="181"/>
      <c r="K73" s="182"/>
      <c r="L73" s="182"/>
      <c r="M73" s="182"/>
      <c r="N73" s="182"/>
      <c r="O73" s="183"/>
      <c r="P73" s="374"/>
      <c r="Q73" s="375"/>
      <c r="R73" s="375"/>
      <c r="S73" s="375"/>
      <c r="T73" s="375"/>
      <c r="U73" s="376"/>
      <c r="V73" s="399"/>
      <c r="W73" s="400"/>
      <c r="X73" s="400"/>
      <c r="Y73" s="400"/>
      <c r="Z73" s="400"/>
      <c r="AA73" s="401"/>
      <c r="AB73" s="380" t="s">
        <v>9</v>
      </c>
      <c r="AC73" s="381"/>
      <c r="AD73" s="381"/>
      <c r="AE73" s="381"/>
      <c r="AF73" s="381"/>
      <c r="AG73" s="382"/>
    </row>
    <row r="74" spans="1:34" ht="15" customHeight="1">
      <c r="A74" s="322"/>
      <c r="B74" s="327"/>
      <c r="C74" s="328"/>
      <c r="D74" s="328"/>
      <c r="E74" s="328"/>
      <c r="F74" s="328"/>
      <c r="G74" s="328"/>
      <c r="H74" s="328"/>
      <c r="I74" s="329"/>
      <c r="J74" s="181"/>
      <c r="K74" s="182"/>
      <c r="L74" s="182"/>
      <c r="M74" s="182"/>
      <c r="N74" s="182"/>
      <c r="O74" s="183"/>
      <c r="P74" s="374"/>
      <c r="Q74" s="375"/>
      <c r="R74" s="375"/>
      <c r="S74" s="375"/>
      <c r="T74" s="375"/>
      <c r="U74" s="376"/>
      <c r="V74" s="399"/>
      <c r="W74" s="400"/>
      <c r="X74" s="400"/>
      <c r="Y74" s="400"/>
      <c r="Z74" s="400"/>
      <c r="AA74" s="401"/>
      <c r="AB74" s="383"/>
      <c r="AC74" s="341"/>
      <c r="AD74" s="341"/>
      <c r="AE74" s="341"/>
      <c r="AF74" s="341"/>
      <c r="AG74" s="384"/>
    </row>
    <row r="75" spans="1:34" ht="5.0999999999999996" customHeight="1">
      <c r="A75" s="322"/>
      <c r="B75" s="327"/>
      <c r="C75" s="328"/>
      <c r="D75" s="328"/>
      <c r="E75" s="328"/>
      <c r="F75" s="328"/>
      <c r="G75" s="328"/>
      <c r="H75" s="328"/>
      <c r="I75" s="329"/>
      <c r="J75" s="184"/>
      <c r="K75" s="185"/>
      <c r="L75" s="185"/>
      <c r="M75" s="185"/>
      <c r="N75" s="185"/>
      <c r="O75" s="186"/>
      <c r="P75" s="377"/>
      <c r="Q75" s="378"/>
      <c r="R75" s="378"/>
      <c r="S75" s="378"/>
      <c r="T75" s="378"/>
      <c r="U75" s="379"/>
      <c r="V75" s="402"/>
      <c r="W75" s="403"/>
      <c r="X75" s="403"/>
      <c r="Y75" s="403"/>
      <c r="Z75" s="403"/>
      <c r="AA75" s="404"/>
      <c r="AB75" s="385"/>
      <c r="AC75" s="386"/>
      <c r="AD75" s="386"/>
      <c r="AE75" s="386"/>
      <c r="AF75" s="386"/>
      <c r="AG75" s="387"/>
    </row>
    <row r="76" spans="1:34" ht="12.95" customHeight="1">
      <c r="A76" s="322"/>
      <c r="B76" s="327"/>
      <c r="C76" s="328"/>
      <c r="D76" s="328"/>
      <c r="E76" s="328"/>
      <c r="F76" s="328"/>
      <c r="G76" s="328"/>
      <c r="H76" s="328"/>
      <c r="I76" s="329"/>
      <c r="J76" s="4" t="s">
        <v>12</v>
      </c>
      <c r="K76" s="36" t="str">
        <f>IF(L77="","※入力してください","")</f>
        <v>※入力してください</v>
      </c>
      <c r="L76" s="36"/>
      <c r="M76" s="36"/>
      <c r="N76" s="36"/>
      <c r="O76" s="10"/>
      <c r="P76" s="36" t="str">
        <f>IF(Q77="","※入力してください　※小数点以下入力不可","")</f>
        <v>※入力してください　※小数点以下入力不可</v>
      </c>
      <c r="Q76" s="3"/>
      <c r="R76" s="3"/>
      <c r="S76" s="3"/>
      <c r="T76" s="3"/>
      <c r="U76" s="11"/>
      <c r="V76" s="36" t="str">
        <f>IF(W77="","※入力してください　※小数点以下入力不可",IF(Q77&lt;W77, "※年間総売り上げ（全体）を超えています",""))</f>
        <v>※入力してください　※小数点以下入力不可</v>
      </c>
      <c r="W76" s="3"/>
      <c r="X76" s="3"/>
      <c r="Y76" s="3"/>
      <c r="Z76" s="3"/>
      <c r="AA76" s="11"/>
      <c r="AB76" s="36" t="str">
        <f>IF(AC77="","※入力してください　　※小数点以下入力不可",IF(Q77&lt;AC77, "※年間総売り上げ（全体）を超えています",""))</f>
        <v>※入力してください　　※小数点以下入力不可</v>
      </c>
      <c r="AC76" s="3"/>
      <c r="AD76" s="3"/>
      <c r="AE76" s="3"/>
      <c r="AF76" s="3"/>
      <c r="AG76" s="11"/>
    </row>
    <row r="77" spans="1:34" ht="15" customHeight="1">
      <c r="A77" s="322"/>
      <c r="B77" s="327"/>
      <c r="C77" s="328"/>
      <c r="D77" s="328"/>
      <c r="E77" s="328"/>
      <c r="F77" s="328"/>
      <c r="G77" s="328"/>
      <c r="H77" s="328"/>
      <c r="I77" s="329"/>
      <c r="J77" s="15" t="s">
        <v>212</v>
      </c>
      <c r="K77" s="34"/>
      <c r="L77" s="338"/>
      <c r="M77" s="339"/>
      <c r="N77" s="8" t="s">
        <v>10</v>
      </c>
      <c r="O77" s="24"/>
      <c r="P77" s="3"/>
      <c r="Q77" s="388"/>
      <c r="R77" s="389"/>
      <c r="S77" s="390"/>
      <c r="T77" s="3" t="s">
        <v>11</v>
      </c>
      <c r="U77" s="11"/>
      <c r="V77" s="3"/>
      <c r="W77" s="388"/>
      <c r="X77" s="389"/>
      <c r="Y77" s="390"/>
      <c r="Z77" s="3" t="s">
        <v>11</v>
      </c>
      <c r="AA77" s="11"/>
      <c r="AB77" s="3"/>
      <c r="AC77" s="388"/>
      <c r="AD77" s="389"/>
      <c r="AE77" s="390"/>
      <c r="AF77" s="3" t="s">
        <v>11</v>
      </c>
      <c r="AG77" s="11"/>
    </row>
    <row r="78" spans="1:34" ht="5.0999999999999996" customHeight="1">
      <c r="A78" s="322"/>
      <c r="B78" s="327"/>
      <c r="C78" s="328"/>
      <c r="D78" s="328"/>
      <c r="E78" s="328"/>
      <c r="F78" s="328"/>
      <c r="G78" s="328"/>
      <c r="H78" s="328"/>
      <c r="I78" s="329"/>
      <c r="J78" s="20"/>
      <c r="K78" s="6"/>
      <c r="L78" s="6"/>
      <c r="M78" s="6"/>
      <c r="N78" s="6"/>
      <c r="O78" s="17"/>
      <c r="P78" s="7"/>
      <c r="Q78" s="7"/>
      <c r="R78" s="7"/>
      <c r="S78" s="7"/>
      <c r="T78" s="7"/>
      <c r="U78" s="12"/>
      <c r="V78" s="7"/>
      <c r="W78" s="7"/>
      <c r="X78" s="7"/>
      <c r="Y78" s="7"/>
      <c r="Z78" s="7"/>
      <c r="AA78" s="12"/>
      <c r="AB78" s="7"/>
      <c r="AC78" s="7"/>
      <c r="AD78" s="7"/>
      <c r="AE78" s="7"/>
      <c r="AF78" s="7"/>
      <c r="AG78" s="12"/>
    </row>
    <row r="79" spans="1:34" ht="5.0999999999999996" customHeight="1">
      <c r="A79" s="321">
        <f ca="1">MAX(INDIRECT(ADDRESS(1,COLUMN())):INDIRECT(ADDRESS(ROW()-1,COLUMN())))+1</f>
        <v>18</v>
      </c>
      <c r="B79" s="324" t="s">
        <v>277</v>
      </c>
      <c r="C79" s="325"/>
      <c r="D79" s="325"/>
      <c r="E79" s="325"/>
      <c r="F79" s="325"/>
      <c r="G79" s="325"/>
      <c r="H79" s="325"/>
      <c r="I79" s="326"/>
      <c r="J79" s="15"/>
      <c r="K79" s="3"/>
      <c r="L79" s="3"/>
      <c r="M79" s="3"/>
      <c r="N79" s="3"/>
      <c r="O79" s="3"/>
      <c r="P79" s="3"/>
      <c r="Q79" s="3"/>
      <c r="R79" s="3"/>
      <c r="S79" s="3"/>
      <c r="T79" s="3"/>
      <c r="U79" s="3"/>
      <c r="V79" s="3"/>
      <c r="W79" s="3"/>
      <c r="X79" s="3"/>
      <c r="Y79" s="3"/>
      <c r="Z79" s="3"/>
      <c r="AA79" s="3"/>
      <c r="AB79" s="3"/>
      <c r="AC79" s="3"/>
      <c r="AD79" s="3"/>
      <c r="AE79" s="3"/>
      <c r="AF79" s="3"/>
      <c r="AG79" s="11"/>
    </row>
    <row r="80" spans="1:34" ht="15" customHeight="1">
      <c r="A80" s="322"/>
      <c r="B80" s="327"/>
      <c r="C80" s="328"/>
      <c r="D80" s="328"/>
      <c r="E80" s="328"/>
      <c r="F80" s="328"/>
      <c r="G80" s="328"/>
      <c r="H80" s="328"/>
      <c r="I80" s="329"/>
      <c r="J80" s="138" t="s">
        <v>213</v>
      </c>
      <c r="K80" s="15"/>
      <c r="L80" s="338"/>
      <c r="M80" s="339"/>
      <c r="N80" s="3" t="s">
        <v>151</v>
      </c>
      <c r="O80" s="38"/>
      <c r="P80" s="3" t="s">
        <v>149</v>
      </c>
      <c r="Q80" s="38"/>
      <c r="R80" s="139" t="s">
        <v>278</v>
      </c>
      <c r="S80" s="140"/>
      <c r="T80" s="140"/>
      <c r="U80" s="140"/>
      <c r="V80" s="140"/>
      <c r="W80" s="140"/>
      <c r="X80" s="140"/>
      <c r="Y80" s="140"/>
      <c r="Z80" s="282" t="str">
        <f>IF(OR(L80="",O80="",Q80=""),"※入力してください",IF(AND(VALUE(TEXT(L80,"0000")&amp;TEXT(O80,"00")&amp;TEXT(Q80,"00"))&gt;=forSystem!L30,VALUE(TEXT(L80,"0000")&amp;TEXT(O80,"00")&amp;TEXT(Q80,"00"))&lt;=forSystem!M30),"","※募集期間内ではありません"))</f>
        <v>※入力してください</v>
      </c>
      <c r="AA80" s="140"/>
      <c r="AB80" s="140"/>
      <c r="AC80" s="140"/>
      <c r="AD80" s="140"/>
      <c r="AE80" s="140"/>
      <c r="AF80" s="140"/>
      <c r="AG80" s="141"/>
    </row>
    <row r="81" spans="1:33">
      <c r="A81" s="322"/>
      <c r="B81" s="327"/>
      <c r="C81" s="328"/>
      <c r="D81" s="328"/>
      <c r="E81" s="328"/>
      <c r="F81" s="328"/>
      <c r="G81" s="328"/>
      <c r="H81" s="328"/>
      <c r="I81" s="329"/>
      <c r="J81" s="15"/>
      <c r="L81" s="34"/>
      <c r="M81" s="3"/>
      <c r="N81" s="3"/>
      <c r="O81" s="3"/>
      <c r="P81" s="3"/>
      <c r="Q81" s="3"/>
      <c r="R81" s="3"/>
      <c r="S81" s="3"/>
      <c r="T81" s="3"/>
      <c r="U81" s="3"/>
      <c r="V81" s="3"/>
      <c r="W81" s="3"/>
      <c r="X81" s="3"/>
      <c r="Y81" s="3"/>
      <c r="Z81" s="3"/>
      <c r="AA81" s="3"/>
      <c r="AB81" s="3"/>
      <c r="AC81" s="3"/>
      <c r="AD81" s="3"/>
      <c r="AE81" s="3"/>
      <c r="AF81" s="3"/>
      <c r="AG81" s="11"/>
    </row>
    <row r="82" spans="1:33" ht="15" customHeight="1">
      <c r="A82" s="322"/>
      <c r="B82" s="327"/>
      <c r="C82" s="328"/>
      <c r="D82" s="328"/>
      <c r="E82" s="328"/>
      <c r="F82" s="328"/>
      <c r="G82" s="328"/>
      <c r="H82" s="328"/>
      <c r="I82" s="329"/>
      <c r="J82" s="169" t="s">
        <v>279</v>
      </c>
      <c r="K82" s="169"/>
      <c r="L82" s="169"/>
      <c r="M82" s="169"/>
      <c r="N82" s="169"/>
      <c r="O82" s="169"/>
      <c r="P82" s="15"/>
      <c r="Q82" s="355"/>
      <c r="R82" s="356"/>
      <c r="S82" s="170" t="s">
        <v>280</v>
      </c>
      <c r="T82" s="174" t="str">
        <f>IF(Q82="","※入力してください","")</f>
        <v>※入力してください</v>
      </c>
      <c r="U82" s="170"/>
      <c r="V82" s="170"/>
      <c r="W82" s="170"/>
      <c r="X82" s="170"/>
      <c r="Y82" s="170"/>
      <c r="Z82" s="170"/>
      <c r="AA82" s="170"/>
      <c r="AB82" s="170"/>
      <c r="AC82" s="170"/>
      <c r="AD82" s="170"/>
      <c r="AE82" s="170"/>
      <c r="AF82" s="170"/>
      <c r="AG82" s="171"/>
    </row>
    <row r="83" spans="1:33">
      <c r="A83" s="323"/>
      <c r="B83" s="330"/>
      <c r="C83" s="331"/>
      <c r="D83" s="331"/>
      <c r="E83" s="331"/>
      <c r="F83" s="331"/>
      <c r="G83" s="331"/>
      <c r="H83" s="331"/>
      <c r="I83" s="332"/>
      <c r="J83" s="20"/>
      <c r="K83" s="7"/>
      <c r="L83" s="6"/>
      <c r="M83" s="6"/>
      <c r="N83" s="7"/>
      <c r="O83" s="7"/>
      <c r="P83" s="7"/>
      <c r="Q83" s="7"/>
      <c r="R83" s="7"/>
      <c r="S83" s="7"/>
      <c r="T83" s="7"/>
      <c r="U83" s="7"/>
      <c r="V83" s="7"/>
      <c r="W83" s="7"/>
      <c r="X83" s="7"/>
      <c r="Y83" s="7"/>
      <c r="Z83" s="7"/>
      <c r="AA83" s="7"/>
      <c r="AB83" s="7"/>
      <c r="AC83" s="7"/>
      <c r="AD83" s="7"/>
      <c r="AE83" s="7"/>
      <c r="AF83" s="7"/>
      <c r="AG83" s="12"/>
    </row>
    <row r="84" spans="1:33" ht="5.0999999999999996" customHeight="1">
      <c r="A84" s="337">
        <f ca="1">MAX(INDIRECT(ADDRESS(1,COLUMN())):INDIRECT(ADDRESS(ROW()-1,COLUMN())))+1</f>
        <v>19</v>
      </c>
      <c r="B84" s="342" t="s">
        <v>299</v>
      </c>
      <c r="C84" s="343"/>
      <c r="D84" s="343"/>
      <c r="E84" s="343"/>
      <c r="F84" s="343"/>
      <c r="G84" s="343"/>
      <c r="H84" s="343"/>
      <c r="I84" s="343"/>
      <c r="J84" s="15"/>
      <c r="K84" s="3"/>
      <c r="L84" s="3"/>
      <c r="M84" s="3"/>
      <c r="N84" s="3"/>
      <c r="O84" s="3"/>
      <c r="P84" s="3"/>
      <c r="Q84" s="3"/>
      <c r="R84" s="3"/>
      <c r="S84" s="3"/>
      <c r="T84" s="3"/>
      <c r="U84" s="3"/>
      <c r="V84" s="3"/>
      <c r="W84" s="3"/>
      <c r="X84" s="3"/>
      <c r="Y84" s="3"/>
      <c r="Z84" s="3"/>
      <c r="AA84" s="3"/>
      <c r="AB84" s="3"/>
      <c r="AC84" s="3"/>
      <c r="AD84" s="3"/>
      <c r="AE84" s="3"/>
      <c r="AF84" s="3"/>
      <c r="AG84" s="11"/>
    </row>
    <row r="85" spans="1:33" ht="30" customHeight="1">
      <c r="A85" s="337"/>
      <c r="B85" s="343"/>
      <c r="C85" s="343"/>
      <c r="D85" s="343"/>
      <c r="E85" s="343"/>
      <c r="F85" s="343"/>
      <c r="G85" s="343"/>
      <c r="H85" s="343"/>
      <c r="I85" s="343"/>
      <c r="K85" s="391" t="s">
        <v>473</v>
      </c>
      <c r="L85" s="391"/>
      <c r="M85" s="391"/>
      <c r="N85" s="391"/>
      <c r="O85" s="391"/>
      <c r="P85" s="391"/>
      <c r="Q85" s="391"/>
      <c r="R85" s="391"/>
      <c r="S85" s="391"/>
      <c r="T85" s="391"/>
      <c r="U85" s="391"/>
      <c r="V85" s="391"/>
      <c r="W85" s="391"/>
      <c r="X85" s="391"/>
      <c r="Y85" s="391"/>
      <c r="Z85" s="391"/>
      <c r="AA85" s="391"/>
      <c r="AB85" s="391"/>
      <c r="AC85" s="391"/>
      <c r="AD85" s="391"/>
      <c r="AE85" s="391"/>
      <c r="AF85" s="391"/>
      <c r="AG85" s="392"/>
    </row>
    <row r="86" spans="1:33" ht="5.0999999999999996" customHeight="1">
      <c r="A86" s="337"/>
      <c r="B86" s="343"/>
      <c r="C86" s="343"/>
      <c r="D86" s="343"/>
      <c r="E86" s="343"/>
      <c r="F86" s="343"/>
      <c r="G86" s="343"/>
      <c r="H86" s="343"/>
      <c r="I86" s="343"/>
      <c r="J86" s="15"/>
      <c r="K86" s="3"/>
      <c r="L86" s="3"/>
      <c r="M86" s="3"/>
      <c r="N86" s="3"/>
      <c r="O86" s="3"/>
      <c r="P86" s="3"/>
      <c r="Q86" s="3"/>
      <c r="R86" s="3"/>
      <c r="S86" s="3"/>
      <c r="T86" s="3"/>
      <c r="U86" s="3"/>
      <c r="V86" s="3"/>
      <c r="W86" s="3"/>
      <c r="X86" s="3"/>
      <c r="Y86" s="3"/>
      <c r="Z86" s="3"/>
      <c r="AA86" s="3"/>
      <c r="AB86" s="3"/>
      <c r="AC86" s="3"/>
      <c r="AD86" s="3"/>
      <c r="AE86" s="3"/>
      <c r="AF86" s="3"/>
      <c r="AG86" s="11"/>
    </row>
    <row r="87" spans="1:33" ht="15" customHeight="1">
      <c r="A87" s="337"/>
      <c r="B87" s="343"/>
      <c r="C87" s="343"/>
      <c r="D87" s="343"/>
      <c r="E87" s="343"/>
      <c r="F87" s="343"/>
      <c r="G87" s="343"/>
      <c r="H87" s="343"/>
      <c r="I87" s="343"/>
      <c r="J87" s="14"/>
      <c r="K87" s="333"/>
      <c r="L87" s="334"/>
      <c r="M87" s="334"/>
      <c r="N87" s="334"/>
      <c r="O87" s="334"/>
      <c r="P87" s="334"/>
      <c r="Q87" s="334"/>
      <c r="R87" s="335"/>
      <c r="S87" s="50" t="str">
        <f>IF(AND(K87="",K91="",K95="" ),"※入力してください","")</f>
        <v>※入力してください</v>
      </c>
      <c r="T87" s="144"/>
      <c r="U87" s="34"/>
      <c r="V87" s="144"/>
      <c r="W87" s="144"/>
      <c r="X87" s="144"/>
      <c r="Y87" s="144"/>
      <c r="Z87" s="144"/>
      <c r="AA87" s="144"/>
      <c r="AB87" s="144"/>
      <c r="AC87" s="144"/>
      <c r="AD87" s="144"/>
      <c r="AE87" s="144"/>
      <c r="AF87" s="144"/>
      <c r="AG87" s="145"/>
    </row>
    <row r="88" spans="1:33" ht="5.0999999999999996" customHeight="1">
      <c r="A88" s="337"/>
      <c r="B88" s="343"/>
      <c r="C88" s="343"/>
      <c r="D88" s="343"/>
      <c r="E88" s="343"/>
      <c r="F88" s="343"/>
      <c r="G88" s="343"/>
      <c r="H88" s="343"/>
      <c r="I88" s="343"/>
      <c r="J88" s="15"/>
      <c r="K88" s="3"/>
      <c r="L88" s="3"/>
      <c r="M88" s="3"/>
      <c r="N88" s="3"/>
      <c r="O88" s="3"/>
      <c r="P88" s="3"/>
      <c r="Q88" s="3"/>
      <c r="R88" s="3"/>
      <c r="S88" s="3"/>
      <c r="T88" s="3"/>
      <c r="U88" s="3"/>
      <c r="V88" s="3"/>
      <c r="W88" s="3"/>
      <c r="X88" s="3"/>
      <c r="Y88" s="3"/>
      <c r="Z88" s="3"/>
      <c r="AA88" s="3"/>
      <c r="AB88" s="3"/>
      <c r="AC88" s="3"/>
      <c r="AD88" s="3"/>
      <c r="AE88" s="3"/>
      <c r="AF88" s="3"/>
      <c r="AG88" s="11"/>
    </row>
    <row r="89" spans="1:33" ht="30" customHeight="1">
      <c r="A89" s="337"/>
      <c r="B89" s="343"/>
      <c r="C89" s="343"/>
      <c r="D89" s="343"/>
      <c r="E89" s="343"/>
      <c r="F89" s="343"/>
      <c r="G89" s="343"/>
      <c r="H89" s="343"/>
      <c r="I89" s="343"/>
      <c r="K89" s="391" t="s">
        <v>476</v>
      </c>
      <c r="L89" s="391"/>
      <c r="M89" s="391"/>
      <c r="N89" s="391"/>
      <c r="O89" s="391"/>
      <c r="P89" s="391"/>
      <c r="Q89" s="391"/>
      <c r="R89" s="391"/>
      <c r="S89" s="391"/>
      <c r="T89" s="391"/>
      <c r="U89" s="391"/>
      <c r="V89" s="391"/>
      <c r="W89" s="391"/>
      <c r="X89" s="391"/>
      <c r="Y89" s="391"/>
      <c r="Z89" s="391"/>
      <c r="AA89" s="391"/>
      <c r="AB89" s="391"/>
      <c r="AC89" s="391"/>
      <c r="AD89" s="391"/>
      <c r="AE89" s="391"/>
      <c r="AF89" s="391"/>
      <c r="AG89" s="392"/>
    </row>
    <row r="90" spans="1:33" ht="5.0999999999999996" customHeight="1">
      <c r="A90" s="337"/>
      <c r="B90" s="343"/>
      <c r="C90" s="343"/>
      <c r="D90" s="343"/>
      <c r="E90" s="343"/>
      <c r="F90" s="343"/>
      <c r="G90" s="343"/>
      <c r="H90" s="343"/>
      <c r="I90" s="343"/>
      <c r="J90" s="15"/>
      <c r="K90" s="3"/>
      <c r="L90" s="3"/>
      <c r="M90" s="3"/>
      <c r="N90" s="3"/>
      <c r="O90" s="3"/>
      <c r="P90" s="3"/>
      <c r="Q90" s="3"/>
      <c r="R90" s="3"/>
      <c r="S90" s="3"/>
      <c r="T90" s="3"/>
      <c r="U90" s="3"/>
      <c r="V90" s="3"/>
      <c r="W90" s="3"/>
      <c r="X90" s="3"/>
      <c r="Y90" s="3"/>
      <c r="Z90" s="3"/>
      <c r="AA90" s="3"/>
      <c r="AB90" s="3"/>
      <c r="AC90" s="3"/>
      <c r="AD90" s="3"/>
      <c r="AE90" s="3"/>
      <c r="AF90" s="3"/>
      <c r="AG90" s="11"/>
    </row>
    <row r="91" spans="1:33" ht="15" customHeight="1">
      <c r="A91" s="337"/>
      <c r="B91" s="343"/>
      <c r="C91" s="343"/>
      <c r="D91" s="343"/>
      <c r="E91" s="343"/>
      <c r="F91" s="343"/>
      <c r="G91" s="343"/>
      <c r="H91" s="343"/>
      <c r="I91" s="343"/>
      <c r="J91" s="14"/>
      <c r="K91" s="333"/>
      <c r="L91" s="334"/>
      <c r="M91" s="334"/>
      <c r="N91" s="334"/>
      <c r="O91" s="334"/>
      <c r="P91" s="334"/>
      <c r="Q91" s="334"/>
      <c r="R91" s="335"/>
      <c r="S91" s="150" t="str">
        <f>IF(AND(K87="",K91="",K95="" ),"※入力してください","")</f>
        <v>※入力してください</v>
      </c>
      <c r="T91" s="149"/>
      <c r="U91" s="144"/>
      <c r="V91" s="341" t="s">
        <v>219</v>
      </c>
      <c r="W91" s="341"/>
      <c r="X91" s="38"/>
      <c r="Y91" s="3" t="s">
        <v>13</v>
      </c>
      <c r="Z91" s="148" t="s">
        <v>220</v>
      </c>
      <c r="AA91" s="38"/>
      <c r="AB91" s="3" t="s">
        <v>221</v>
      </c>
      <c r="AC91" s="50" t="str">
        <f>IF(K91="翌決算期までに新たに取り組む",IF(OR(X91="",AA91=""),"※入力してください",""),"")</f>
        <v/>
      </c>
      <c r="AD91" s="144"/>
      <c r="AE91" s="144"/>
      <c r="AF91" s="144"/>
      <c r="AG91" s="145"/>
    </row>
    <row r="92" spans="1:33" ht="5.0999999999999996" customHeight="1">
      <c r="A92" s="337"/>
      <c r="B92" s="343"/>
      <c r="C92" s="343"/>
      <c r="D92" s="343"/>
      <c r="E92" s="343"/>
      <c r="F92" s="343"/>
      <c r="G92" s="343"/>
      <c r="H92" s="343"/>
      <c r="I92" s="343"/>
      <c r="J92" s="15"/>
      <c r="K92" s="3"/>
      <c r="L92" s="3"/>
      <c r="M92" s="3"/>
      <c r="N92" s="3"/>
      <c r="O92" s="3"/>
      <c r="P92" s="3"/>
      <c r="Q92" s="3"/>
      <c r="R92" s="3"/>
      <c r="S92" s="3"/>
      <c r="T92" s="3"/>
      <c r="U92" s="3"/>
      <c r="V92" s="3"/>
      <c r="W92" s="3"/>
      <c r="X92" s="3"/>
      <c r="Y92" s="3"/>
      <c r="Z92" s="3"/>
      <c r="AA92" s="3"/>
      <c r="AB92" s="3"/>
      <c r="AC92" s="3"/>
      <c r="AD92" s="3"/>
      <c r="AE92" s="3"/>
      <c r="AF92" s="3"/>
      <c r="AG92" s="11"/>
    </row>
    <row r="93" spans="1:33" ht="30" customHeight="1">
      <c r="A93" s="337"/>
      <c r="B93" s="343"/>
      <c r="C93" s="343"/>
      <c r="D93" s="343"/>
      <c r="E93" s="343"/>
      <c r="F93" s="343"/>
      <c r="G93" s="343"/>
      <c r="H93" s="343"/>
      <c r="I93" s="343"/>
      <c r="K93" s="391" t="s">
        <v>474</v>
      </c>
      <c r="L93" s="391"/>
      <c r="M93" s="391"/>
      <c r="N93" s="391"/>
      <c r="O93" s="391"/>
      <c r="P93" s="391"/>
      <c r="Q93" s="391"/>
      <c r="R93" s="391"/>
      <c r="S93" s="391"/>
      <c r="T93" s="391"/>
      <c r="U93" s="391"/>
      <c r="V93" s="391"/>
      <c r="W93" s="391"/>
      <c r="X93" s="391"/>
      <c r="Y93" s="391"/>
      <c r="Z93" s="391"/>
      <c r="AA93" s="391"/>
      <c r="AB93" s="391"/>
      <c r="AC93" s="391"/>
      <c r="AD93" s="391"/>
      <c r="AE93" s="391"/>
      <c r="AF93" s="391"/>
      <c r="AG93" s="392"/>
    </row>
    <row r="94" spans="1:33" ht="5.0999999999999996" customHeight="1">
      <c r="A94" s="337"/>
      <c r="B94" s="343"/>
      <c r="C94" s="343"/>
      <c r="D94" s="343"/>
      <c r="E94" s="343"/>
      <c r="F94" s="343"/>
      <c r="G94" s="343"/>
      <c r="H94" s="343"/>
      <c r="I94" s="343"/>
      <c r="J94" s="15"/>
      <c r="K94" s="3"/>
      <c r="L94" s="3"/>
      <c r="M94" s="3"/>
      <c r="N94" s="3"/>
      <c r="O94" s="3"/>
      <c r="P94" s="3"/>
      <c r="Q94" s="3"/>
      <c r="R94" s="3"/>
      <c r="S94" s="3"/>
      <c r="T94" s="3"/>
      <c r="U94" s="3"/>
      <c r="V94" s="3"/>
      <c r="W94" s="3"/>
      <c r="X94" s="3"/>
      <c r="Y94" s="3"/>
      <c r="Z94" s="3"/>
      <c r="AA94" s="3"/>
      <c r="AB94" s="3"/>
      <c r="AC94" s="3"/>
      <c r="AD94" s="3"/>
      <c r="AE94" s="3"/>
      <c r="AF94" s="3"/>
      <c r="AG94" s="11"/>
    </row>
    <row r="95" spans="1:33" ht="15" customHeight="1">
      <c r="A95" s="337"/>
      <c r="B95" s="343"/>
      <c r="C95" s="343"/>
      <c r="D95" s="343"/>
      <c r="E95" s="343"/>
      <c r="F95" s="343"/>
      <c r="G95" s="343"/>
      <c r="H95" s="343"/>
      <c r="I95" s="343"/>
      <c r="J95" s="14"/>
      <c r="K95" s="333"/>
      <c r="L95" s="334"/>
      <c r="M95" s="334"/>
      <c r="N95" s="334"/>
      <c r="O95" s="334"/>
      <c r="P95" s="334"/>
      <c r="Q95" s="334"/>
      <c r="R95" s="335"/>
      <c r="S95" s="50" t="str">
        <f>IF(AND(K87="",K91="",K95="" ),"※入力してください","")</f>
        <v>※入力してください</v>
      </c>
      <c r="T95" s="144"/>
      <c r="U95" s="34"/>
      <c r="V95" s="144"/>
      <c r="W95" s="144"/>
      <c r="X95" s="144"/>
      <c r="Y95" s="144"/>
      <c r="Z95" s="144"/>
      <c r="AA95" s="144"/>
      <c r="AB95" s="144"/>
      <c r="AC95" s="144"/>
      <c r="AD95" s="144"/>
      <c r="AE95" s="144"/>
      <c r="AF95" s="144"/>
      <c r="AG95" s="145"/>
    </row>
    <row r="96" spans="1:33" ht="5.0999999999999996" customHeight="1">
      <c r="A96" s="337"/>
      <c r="B96" s="343"/>
      <c r="C96" s="343"/>
      <c r="D96" s="343"/>
      <c r="E96" s="343"/>
      <c r="F96" s="343"/>
      <c r="G96" s="343"/>
      <c r="H96" s="343"/>
      <c r="I96" s="343"/>
      <c r="J96" s="20"/>
      <c r="K96" s="6"/>
      <c r="L96" s="6"/>
      <c r="M96" s="6"/>
      <c r="N96" s="7"/>
      <c r="O96" s="7"/>
      <c r="P96" s="7"/>
      <c r="Q96" s="7"/>
      <c r="R96" s="7"/>
      <c r="S96" s="7"/>
      <c r="T96" s="7"/>
      <c r="U96" s="7"/>
      <c r="V96" s="7"/>
      <c r="W96" s="7"/>
      <c r="X96" s="7"/>
      <c r="Y96" s="7"/>
      <c r="Z96" s="7"/>
      <c r="AA96" s="7"/>
      <c r="AB96" s="7"/>
      <c r="AC96" s="7"/>
      <c r="AD96" s="7"/>
      <c r="AE96" s="7"/>
      <c r="AF96" s="7"/>
      <c r="AG96" s="12"/>
    </row>
    <row r="97" spans="1:33" ht="5.0999999999999996" customHeight="1">
      <c r="A97" s="337">
        <f ca="1">MAX(INDIRECT(ADDRESS(1,COLUMN())):INDIRECT(ADDRESS(ROW()-1,COLUMN())))+1</f>
        <v>20</v>
      </c>
      <c r="B97" s="344" t="s">
        <v>475</v>
      </c>
      <c r="C97" s="336"/>
      <c r="D97" s="336"/>
      <c r="E97" s="336"/>
      <c r="F97" s="336"/>
      <c r="G97" s="336"/>
      <c r="H97" s="336"/>
      <c r="I97" s="336"/>
      <c r="J97" s="15"/>
      <c r="K97" s="3"/>
      <c r="L97" s="3"/>
      <c r="M97" s="3"/>
      <c r="N97" s="3"/>
      <c r="O97" s="3"/>
      <c r="P97" s="3"/>
      <c r="Q97" s="3"/>
      <c r="R97" s="3"/>
      <c r="S97" s="3"/>
      <c r="T97" s="3"/>
      <c r="U97" s="3"/>
      <c r="V97" s="3"/>
      <c r="W97" s="3"/>
      <c r="X97" s="3"/>
      <c r="Y97" s="3"/>
      <c r="Z97" s="3"/>
      <c r="AA97" s="3"/>
      <c r="AB97" s="3"/>
      <c r="AC97" s="3"/>
      <c r="AD97" s="3"/>
      <c r="AE97" s="3"/>
      <c r="AF97" s="3"/>
      <c r="AG97" s="11"/>
    </row>
    <row r="98" spans="1:33" ht="15" customHeight="1">
      <c r="A98" s="337"/>
      <c r="B98" s="336"/>
      <c r="C98" s="336"/>
      <c r="D98" s="336"/>
      <c r="E98" s="336"/>
      <c r="F98" s="336"/>
      <c r="G98" s="336"/>
      <c r="H98" s="336"/>
      <c r="I98" s="336"/>
      <c r="J98" s="15"/>
      <c r="K98" s="350"/>
      <c r="L98" s="351"/>
      <c r="M98" s="351"/>
      <c r="N98" s="351"/>
      <c r="O98" s="352"/>
      <c r="P98" s="34"/>
      <c r="Q98" s="34" t="str">
        <f>IF(K98="","※入力してください",IF(K98="有（改善していない）","要件を満たしていません",""))</f>
        <v>※入力してください</v>
      </c>
      <c r="R98" s="15"/>
      <c r="S98" s="15"/>
      <c r="T98" s="15"/>
      <c r="U98" s="15"/>
      <c r="V98" s="15"/>
      <c r="W98" s="15"/>
      <c r="X98" s="15"/>
      <c r="Y98" s="15"/>
      <c r="Z98" s="15"/>
      <c r="AA98" s="15"/>
      <c r="AB98" s="15"/>
      <c r="AC98" s="15"/>
      <c r="AD98" s="15"/>
      <c r="AE98" s="15"/>
      <c r="AF98" s="15"/>
      <c r="AG98" s="28"/>
    </row>
    <row r="99" spans="1:33" ht="20.100000000000001" customHeight="1">
      <c r="A99" s="337"/>
      <c r="B99" s="336"/>
      <c r="C99" s="336"/>
      <c r="D99" s="336"/>
      <c r="E99" s="336"/>
      <c r="F99" s="336"/>
      <c r="G99" s="336"/>
      <c r="H99" s="336"/>
      <c r="I99" s="336"/>
      <c r="J99" s="15"/>
      <c r="K99" s="3" t="s">
        <v>478</v>
      </c>
      <c r="L99" s="3"/>
      <c r="M99" s="3"/>
      <c r="N99" s="3"/>
      <c r="O99" s="3"/>
      <c r="P99" s="3"/>
      <c r="Q99" s="3"/>
      <c r="R99" s="3"/>
      <c r="S99" s="3"/>
      <c r="T99" s="3"/>
      <c r="U99" s="3"/>
      <c r="V99" s="3"/>
      <c r="W99" s="3"/>
      <c r="X99" s="3"/>
      <c r="Y99" s="3"/>
      <c r="Z99" s="3"/>
      <c r="AA99" s="3"/>
      <c r="AB99" s="3"/>
      <c r="AC99" s="3"/>
      <c r="AD99" s="3"/>
      <c r="AE99" s="3"/>
      <c r="AF99" s="3"/>
      <c r="AG99" s="11"/>
    </row>
    <row r="100" spans="1:33" ht="15" customHeight="1">
      <c r="A100" s="337"/>
      <c r="B100" s="336"/>
      <c r="C100" s="336"/>
      <c r="D100" s="336"/>
      <c r="E100" s="336"/>
      <c r="F100" s="336"/>
      <c r="G100" s="336"/>
      <c r="H100" s="336"/>
      <c r="I100" s="336"/>
      <c r="J100" s="14"/>
      <c r="K100" s="14" t="s">
        <v>155</v>
      </c>
      <c r="L100" s="30"/>
      <c r="M100" s="30"/>
      <c r="N100" s="338"/>
      <c r="O100" s="339"/>
      <c r="P100" s="3" t="s">
        <v>10</v>
      </c>
      <c r="Q100" s="38"/>
      <c r="R100" s="3" t="s">
        <v>13</v>
      </c>
      <c r="S100" s="50" t="str">
        <f>IF(K98="有（改善した）",IF(OR(N100="",Q100=""),"※入力してください",IF(AND(N100&gt;=2021,Q100&gt;=7),"要件を満たしていない可能性があります","")),"")</f>
        <v/>
      </c>
      <c r="T100" s="44"/>
      <c r="U100" s="34"/>
      <c r="V100" s="31"/>
      <c r="W100" s="31"/>
      <c r="X100" s="31"/>
      <c r="Y100" s="31"/>
      <c r="Z100" s="31"/>
      <c r="AA100" s="31"/>
      <c r="AB100" s="31"/>
      <c r="AC100" s="31"/>
      <c r="AD100" s="31"/>
      <c r="AE100" s="31"/>
      <c r="AF100" s="31"/>
      <c r="AG100" s="32"/>
    </row>
    <row r="101" spans="1:33" ht="5.0999999999999996" customHeight="1">
      <c r="A101" s="337"/>
      <c r="B101" s="336"/>
      <c r="C101" s="336"/>
      <c r="D101" s="336"/>
      <c r="E101" s="336"/>
      <c r="F101" s="336"/>
      <c r="G101" s="336"/>
      <c r="H101" s="336"/>
      <c r="I101" s="336"/>
      <c r="J101" s="20"/>
      <c r="K101" s="6"/>
      <c r="L101" s="6"/>
      <c r="M101" s="6"/>
      <c r="N101" s="7"/>
      <c r="O101" s="7"/>
      <c r="P101" s="7"/>
      <c r="Q101" s="7"/>
      <c r="R101" s="7"/>
      <c r="S101" s="7"/>
      <c r="T101" s="7"/>
      <c r="U101" s="7"/>
      <c r="V101" s="7"/>
      <c r="W101" s="7"/>
      <c r="X101" s="7"/>
      <c r="Y101" s="7"/>
      <c r="Z101" s="7"/>
      <c r="AA101" s="7"/>
      <c r="AB101" s="7"/>
      <c r="AC101" s="7"/>
      <c r="AD101" s="7"/>
      <c r="AE101" s="7"/>
      <c r="AF101" s="7"/>
      <c r="AG101" s="12"/>
    </row>
    <row r="102" spans="1:33" ht="5.0999999999999996" customHeight="1">
      <c r="A102" s="337">
        <f ca="1">MAX(INDIRECT(ADDRESS(1,COLUMN())):INDIRECT(ADDRESS(ROW()-1,COLUMN())))+1</f>
        <v>21</v>
      </c>
      <c r="B102" s="345" t="s">
        <v>410</v>
      </c>
      <c r="C102" s="346"/>
      <c r="D102" s="346"/>
      <c r="E102" s="346"/>
      <c r="F102" s="346"/>
      <c r="G102" s="346"/>
      <c r="H102" s="346"/>
      <c r="I102" s="346"/>
      <c r="J102" s="15"/>
      <c r="K102" s="3"/>
      <c r="L102" s="3"/>
      <c r="M102" s="3"/>
      <c r="N102" s="3"/>
      <c r="O102" s="3"/>
      <c r="P102" s="3"/>
      <c r="Q102" s="3"/>
      <c r="R102" s="3"/>
      <c r="S102" s="3"/>
      <c r="T102" s="3"/>
      <c r="U102" s="3"/>
      <c r="V102" s="3"/>
      <c r="W102" s="3"/>
      <c r="X102" s="3"/>
      <c r="Y102" s="3"/>
      <c r="Z102" s="3"/>
      <c r="AA102" s="3"/>
      <c r="AB102" s="3"/>
      <c r="AC102" s="3"/>
      <c r="AD102" s="3"/>
      <c r="AE102" s="3"/>
      <c r="AF102" s="3"/>
      <c r="AG102" s="11"/>
    </row>
    <row r="103" spans="1:33" ht="15" customHeight="1">
      <c r="A103" s="337"/>
      <c r="B103" s="346"/>
      <c r="C103" s="346"/>
      <c r="D103" s="346"/>
      <c r="E103" s="346"/>
      <c r="F103" s="346"/>
      <c r="G103" s="346"/>
      <c r="H103" s="346"/>
      <c r="I103" s="346"/>
      <c r="J103" s="15"/>
      <c r="K103" s="338"/>
      <c r="L103" s="339"/>
      <c r="M103" s="34" t="str">
        <f>IF(K103="","※入力してください","")</f>
        <v>※入力してください</v>
      </c>
      <c r="N103" s="22"/>
      <c r="O103" s="15"/>
      <c r="P103" s="15"/>
      <c r="Q103" s="15"/>
      <c r="R103" s="15"/>
      <c r="S103" s="15"/>
      <c r="T103" s="15"/>
      <c r="U103" s="15"/>
      <c r="V103" s="15"/>
      <c r="W103" s="15"/>
      <c r="X103" s="15"/>
      <c r="Y103" s="15"/>
      <c r="Z103" s="15"/>
      <c r="AA103" s="15"/>
      <c r="AB103" s="15"/>
      <c r="AC103" s="15"/>
      <c r="AD103" s="15"/>
      <c r="AE103" s="15"/>
      <c r="AF103" s="15"/>
      <c r="AG103" s="28"/>
    </row>
    <row r="104" spans="1:33" ht="15.95" customHeight="1">
      <c r="A104" s="337"/>
      <c r="B104" s="346"/>
      <c r="C104" s="346"/>
      <c r="D104" s="346"/>
      <c r="E104" s="346"/>
      <c r="F104" s="346"/>
      <c r="G104" s="346"/>
      <c r="H104" s="346"/>
      <c r="I104" s="346"/>
      <c r="J104" s="15"/>
      <c r="K104" s="8" t="s">
        <v>171</v>
      </c>
      <c r="L104" s="8"/>
      <c r="M104" s="8"/>
      <c r="N104" s="3"/>
      <c r="O104" s="34"/>
      <c r="P104" s="34" t="str">
        <f>IF(K103="ア．有",IF(OR(P105="",S105="",U105=""),"※入力してください",""),"")</f>
        <v/>
      </c>
      <c r="Q104" s="3"/>
      <c r="R104" s="3"/>
      <c r="S104" s="3"/>
      <c r="T104" s="3"/>
      <c r="U104" s="3"/>
      <c r="V104" s="3"/>
      <c r="W104" s="34"/>
      <c r="X104" s="3"/>
      <c r="Y104" s="3"/>
      <c r="Z104" s="34" t="str">
        <f>IF(K103="ア．有",IF(OR(Z105="",AC105="",AE105=""),"※入力してください",""),"")</f>
        <v/>
      </c>
      <c r="AA104" s="3"/>
      <c r="AB104" s="3"/>
      <c r="AC104" s="3"/>
      <c r="AD104" s="3"/>
      <c r="AE104" s="3"/>
      <c r="AF104" s="3"/>
      <c r="AG104" s="11"/>
    </row>
    <row r="105" spans="1:33" ht="15" customHeight="1">
      <c r="A105" s="337"/>
      <c r="B105" s="346"/>
      <c r="C105" s="346"/>
      <c r="D105" s="346"/>
      <c r="E105" s="346"/>
      <c r="F105" s="346"/>
      <c r="G105" s="346"/>
      <c r="H105" s="346"/>
      <c r="I105" s="346"/>
      <c r="J105" s="15"/>
      <c r="K105" s="26" t="s">
        <v>211</v>
      </c>
      <c r="L105" s="21"/>
      <c r="M105" s="21"/>
      <c r="N105" s="22"/>
      <c r="O105" s="21"/>
      <c r="P105" s="338"/>
      <c r="Q105" s="339"/>
      <c r="R105" s="3" t="s">
        <v>10</v>
      </c>
      <c r="S105" s="38"/>
      <c r="T105" s="3" t="s">
        <v>13</v>
      </c>
      <c r="U105" s="38"/>
      <c r="V105" s="9" t="s">
        <v>16</v>
      </c>
      <c r="W105" s="9" t="s">
        <v>17</v>
      </c>
      <c r="X105" s="1" t="s">
        <v>212</v>
      </c>
      <c r="Z105" s="338"/>
      <c r="AA105" s="339"/>
      <c r="AB105" s="3" t="s">
        <v>10</v>
      </c>
      <c r="AC105" s="38"/>
      <c r="AD105" s="3" t="s">
        <v>13</v>
      </c>
      <c r="AE105" s="38"/>
      <c r="AF105" s="9" t="s">
        <v>16</v>
      </c>
      <c r="AG105" s="27"/>
    </row>
    <row r="106" spans="1:33" ht="5.0999999999999996" customHeight="1">
      <c r="A106" s="337"/>
      <c r="B106" s="346"/>
      <c r="C106" s="346"/>
      <c r="D106" s="346"/>
      <c r="E106" s="346"/>
      <c r="F106" s="346"/>
      <c r="G106" s="346"/>
      <c r="H106" s="346"/>
      <c r="I106" s="346"/>
      <c r="J106" s="20"/>
      <c r="K106" s="6"/>
      <c r="L106" s="6"/>
      <c r="M106" s="6"/>
      <c r="N106" s="7"/>
      <c r="O106" s="7"/>
      <c r="P106" s="7"/>
      <c r="Q106" s="7"/>
      <c r="R106" s="7"/>
      <c r="S106" s="7"/>
      <c r="T106" s="7"/>
      <c r="U106" s="7"/>
      <c r="V106" s="7"/>
      <c r="W106" s="7"/>
      <c r="X106" s="7"/>
      <c r="Y106" s="7"/>
      <c r="Z106" s="7"/>
      <c r="AA106" s="7"/>
      <c r="AB106" s="7"/>
      <c r="AC106" s="7"/>
      <c r="AD106" s="7"/>
      <c r="AE106" s="7"/>
      <c r="AF106" s="7"/>
      <c r="AG106" s="12"/>
    </row>
    <row r="107" spans="1:33" ht="5.0999999999999996" customHeight="1">
      <c r="A107" s="337">
        <f ca="1">MAX(INDIRECT(ADDRESS(1,COLUMN())):INDIRECT(ADDRESS(ROW()-1,COLUMN())))+1</f>
        <v>22</v>
      </c>
      <c r="B107" s="345" t="s">
        <v>541</v>
      </c>
      <c r="C107" s="346"/>
      <c r="D107" s="346"/>
      <c r="E107" s="346"/>
      <c r="F107" s="346"/>
      <c r="G107" s="346"/>
      <c r="H107" s="346"/>
      <c r="I107" s="346"/>
      <c r="J107" s="15"/>
      <c r="K107" s="3"/>
      <c r="L107" s="3"/>
      <c r="M107" s="3"/>
      <c r="N107" s="3"/>
      <c r="O107" s="3"/>
      <c r="P107" s="3"/>
      <c r="Q107" s="3"/>
      <c r="R107" s="3"/>
      <c r="S107" s="3"/>
      <c r="T107" s="3"/>
      <c r="U107" s="3"/>
      <c r="V107" s="3"/>
      <c r="W107" s="3"/>
      <c r="X107" s="3"/>
      <c r="Y107" s="3"/>
      <c r="Z107" s="3"/>
      <c r="AA107" s="3"/>
      <c r="AB107" s="3"/>
      <c r="AC107" s="3"/>
      <c r="AD107" s="3"/>
      <c r="AE107" s="3"/>
      <c r="AF107" s="3"/>
      <c r="AG107" s="11"/>
    </row>
    <row r="108" spans="1:33" ht="15" customHeight="1">
      <c r="A108" s="337"/>
      <c r="B108" s="346"/>
      <c r="C108" s="346"/>
      <c r="D108" s="346"/>
      <c r="E108" s="346"/>
      <c r="F108" s="346"/>
      <c r="G108" s="346"/>
      <c r="H108" s="346"/>
      <c r="I108" s="346"/>
      <c r="J108" s="15"/>
      <c r="K108" s="338"/>
      <c r="L108" s="339"/>
      <c r="M108" s="34" t="str">
        <f>IF(K108="","※入力してください","")</f>
        <v>※入力してください</v>
      </c>
      <c r="N108" s="22"/>
      <c r="O108" s="15"/>
      <c r="P108" s="15"/>
      <c r="Q108" s="15"/>
      <c r="R108" s="15"/>
      <c r="S108" s="15"/>
      <c r="T108" s="15"/>
      <c r="U108" s="15"/>
      <c r="V108" s="15"/>
      <c r="W108" s="15"/>
      <c r="X108" s="15"/>
      <c r="Y108" s="15"/>
      <c r="Z108" s="15"/>
      <c r="AA108" s="15"/>
      <c r="AB108" s="15"/>
      <c r="AC108" s="15"/>
      <c r="AD108" s="15"/>
      <c r="AE108" s="15"/>
      <c r="AF108" s="15"/>
      <c r="AG108" s="28"/>
    </row>
    <row r="109" spans="1:33" ht="20.100000000000001" customHeight="1">
      <c r="A109" s="337"/>
      <c r="B109" s="346"/>
      <c r="C109" s="346"/>
      <c r="D109" s="346"/>
      <c r="E109" s="346"/>
      <c r="F109" s="346"/>
      <c r="G109" s="346"/>
      <c r="H109" s="346"/>
      <c r="I109" s="346"/>
      <c r="J109" s="15"/>
      <c r="K109" s="8" t="s">
        <v>477</v>
      </c>
      <c r="L109" s="8"/>
      <c r="M109" s="8"/>
      <c r="N109" s="3"/>
      <c r="O109" s="3"/>
      <c r="P109" s="3"/>
      <c r="Q109" s="3"/>
      <c r="R109" s="3"/>
      <c r="S109" s="3"/>
      <c r="T109" s="3"/>
      <c r="U109" s="3"/>
      <c r="V109" s="3"/>
      <c r="W109" s="3"/>
      <c r="X109" s="3"/>
      <c r="Y109" s="3"/>
      <c r="Z109" s="3"/>
      <c r="AA109" s="3"/>
      <c r="AB109" s="3"/>
      <c r="AC109" s="3"/>
      <c r="AD109" s="3"/>
      <c r="AE109" s="3"/>
      <c r="AF109" s="3"/>
      <c r="AG109" s="11"/>
    </row>
    <row r="110" spans="1:33" ht="15" customHeight="1">
      <c r="A110" s="337"/>
      <c r="B110" s="346"/>
      <c r="C110" s="346"/>
      <c r="D110" s="346"/>
      <c r="E110" s="346"/>
      <c r="F110" s="346"/>
      <c r="G110" s="346"/>
      <c r="H110" s="346"/>
      <c r="I110" s="346"/>
      <c r="J110" s="15"/>
      <c r="K110" s="26" t="s">
        <v>1184</v>
      </c>
      <c r="L110" s="21"/>
      <c r="M110" s="21"/>
      <c r="N110" s="21"/>
      <c r="O110" s="347"/>
      <c r="P110" s="348"/>
      <c r="Q110" s="348"/>
      <c r="R110" s="348"/>
      <c r="S110" s="348"/>
      <c r="T110" s="348"/>
      <c r="U110" s="348"/>
      <c r="V110" s="348"/>
      <c r="W110" s="348"/>
      <c r="X110" s="348"/>
      <c r="Y110" s="348"/>
      <c r="Z110" s="348"/>
      <c r="AA110" s="348"/>
      <c r="AB110" s="348"/>
      <c r="AC110" s="348"/>
      <c r="AD110" s="348"/>
      <c r="AE110" s="348"/>
      <c r="AF110" s="349"/>
      <c r="AG110" s="27"/>
    </row>
    <row r="111" spans="1:33">
      <c r="A111" s="337"/>
      <c r="B111" s="346"/>
      <c r="C111" s="346"/>
      <c r="D111" s="346"/>
      <c r="E111" s="346"/>
      <c r="F111" s="346"/>
      <c r="G111" s="346"/>
      <c r="H111" s="346"/>
      <c r="I111" s="346"/>
      <c r="J111" s="15"/>
      <c r="K111" s="8"/>
      <c r="L111" s="8"/>
      <c r="M111" s="8"/>
      <c r="N111" s="3"/>
      <c r="O111" s="34" t="str">
        <f>IF(K108="ア．有",IF(O110="","※入力してください",""),"")</f>
        <v/>
      </c>
      <c r="P111" s="3"/>
      <c r="Q111" s="3"/>
      <c r="R111" s="3"/>
      <c r="S111" s="3"/>
      <c r="T111" s="3"/>
      <c r="U111" s="3"/>
      <c r="V111" s="3"/>
      <c r="W111" s="3"/>
      <c r="X111" s="3"/>
      <c r="Y111" s="3"/>
      <c r="Z111" s="3"/>
      <c r="AA111" s="3"/>
      <c r="AB111" s="3"/>
      <c r="AC111" s="3"/>
      <c r="AD111" s="3"/>
      <c r="AE111" s="3"/>
      <c r="AF111" s="3"/>
      <c r="AG111" s="11"/>
    </row>
    <row r="112" spans="1:33" ht="15" customHeight="1">
      <c r="A112" s="337"/>
      <c r="B112" s="346"/>
      <c r="C112" s="346"/>
      <c r="D112" s="346"/>
      <c r="E112" s="346"/>
      <c r="F112" s="346"/>
      <c r="G112" s="346"/>
      <c r="H112" s="346"/>
      <c r="I112" s="346"/>
      <c r="J112" s="15"/>
      <c r="K112" s="14" t="s">
        <v>1185</v>
      </c>
      <c r="L112" s="21"/>
      <c r="M112" s="21"/>
      <c r="N112" s="21"/>
      <c r="O112" s="347"/>
      <c r="P112" s="348"/>
      <c r="Q112" s="348"/>
      <c r="R112" s="348"/>
      <c r="S112" s="348"/>
      <c r="T112" s="348"/>
      <c r="U112" s="348"/>
      <c r="V112" s="348"/>
      <c r="W112" s="348"/>
      <c r="X112" s="348"/>
      <c r="Y112" s="348"/>
      <c r="Z112" s="348"/>
      <c r="AA112" s="348"/>
      <c r="AB112" s="348"/>
      <c r="AC112" s="348"/>
      <c r="AD112" s="348"/>
      <c r="AE112" s="348"/>
      <c r="AF112" s="349"/>
      <c r="AG112" s="27"/>
    </row>
    <row r="113" spans="1:33">
      <c r="A113" s="337"/>
      <c r="B113" s="346"/>
      <c r="C113" s="346"/>
      <c r="D113" s="346"/>
      <c r="E113" s="346"/>
      <c r="F113" s="346"/>
      <c r="G113" s="346"/>
      <c r="H113" s="346"/>
      <c r="I113" s="346"/>
      <c r="J113" s="15"/>
      <c r="K113" s="8"/>
      <c r="L113" s="8"/>
      <c r="M113" s="8"/>
      <c r="N113" s="3"/>
      <c r="O113" s="34"/>
      <c r="P113" s="3"/>
      <c r="Q113" s="3"/>
      <c r="R113" s="3"/>
      <c r="S113" s="3"/>
      <c r="T113" s="3"/>
      <c r="U113" s="3"/>
      <c r="V113" s="3"/>
      <c r="W113" s="3"/>
      <c r="X113" s="3"/>
      <c r="Y113" s="3"/>
      <c r="Z113" s="3"/>
      <c r="AA113" s="3"/>
      <c r="AB113" s="3"/>
      <c r="AC113" s="3"/>
      <c r="AD113" s="3"/>
      <c r="AE113" s="3"/>
      <c r="AF113" s="3"/>
      <c r="AG113" s="11"/>
    </row>
    <row r="114" spans="1:33" ht="15" customHeight="1">
      <c r="A114" s="337"/>
      <c r="B114" s="346"/>
      <c r="C114" s="346"/>
      <c r="D114" s="346"/>
      <c r="E114" s="346"/>
      <c r="F114" s="346"/>
      <c r="G114" s="346"/>
      <c r="H114" s="346"/>
      <c r="I114" s="346"/>
      <c r="J114" s="15"/>
      <c r="K114" s="14" t="s">
        <v>1186</v>
      </c>
      <c r="L114" s="21"/>
      <c r="M114" s="21"/>
      <c r="N114" s="21"/>
      <c r="O114" s="347"/>
      <c r="P114" s="348"/>
      <c r="Q114" s="348"/>
      <c r="R114" s="348"/>
      <c r="S114" s="348"/>
      <c r="T114" s="348"/>
      <c r="U114" s="348"/>
      <c r="V114" s="348"/>
      <c r="W114" s="348"/>
      <c r="X114" s="348"/>
      <c r="Y114" s="348"/>
      <c r="Z114" s="348"/>
      <c r="AA114" s="348"/>
      <c r="AB114" s="348"/>
      <c r="AC114" s="348"/>
      <c r="AD114" s="348"/>
      <c r="AE114" s="348"/>
      <c r="AF114" s="349"/>
      <c r="AG114" s="27"/>
    </row>
    <row r="115" spans="1:33">
      <c r="A115" s="337"/>
      <c r="B115" s="346"/>
      <c r="C115" s="346"/>
      <c r="D115" s="346"/>
      <c r="E115" s="346"/>
      <c r="F115" s="346"/>
      <c r="G115" s="346"/>
      <c r="H115" s="346"/>
      <c r="I115" s="346"/>
      <c r="J115" s="15"/>
      <c r="K115" s="8"/>
      <c r="L115" s="8"/>
      <c r="M115" s="8"/>
      <c r="N115" s="3"/>
      <c r="O115" s="34" t="str">
        <f>IF(K108="ア．有",IF(O114="","※入力してください",""),"")</f>
        <v/>
      </c>
      <c r="P115" s="3"/>
      <c r="Q115" s="3"/>
      <c r="R115" s="3"/>
      <c r="S115" s="3"/>
      <c r="T115" s="3"/>
      <c r="U115" s="3"/>
      <c r="V115" s="3"/>
      <c r="W115" s="3"/>
      <c r="X115" s="3"/>
      <c r="Y115" s="3"/>
      <c r="Z115" s="3"/>
      <c r="AA115" s="3"/>
      <c r="AB115" s="3"/>
      <c r="AC115" s="3"/>
      <c r="AD115" s="3"/>
      <c r="AE115" s="3"/>
      <c r="AF115" s="3"/>
      <c r="AG115" s="11"/>
    </row>
    <row r="116" spans="1:33" ht="15" customHeight="1">
      <c r="A116" s="337"/>
      <c r="B116" s="346"/>
      <c r="C116" s="346"/>
      <c r="D116" s="346"/>
      <c r="E116" s="346"/>
      <c r="F116" s="346"/>
      <c r="G116" s="346"/>
      <c r="H116" s="346"/>
      <c r="I116" s="346"/>
      <c r="J116" s="15"/>
      <c r="K116" s="13" t="s">
        <v>22</v>
      </c>
      <c r="L116" s="21"/>
      <c r="M116" s="21"/>
      <c r="N116" s="21" t="s">
        <v>214</v>
      </c>
      <c r="O116" s="11"/>
      <c r="P116" s="338"/>
      <c r="Q116" s="339"/>
      <c r="R116" s="3" t="s">
        <v>10</v>
      </c>
      <c r="S116" s="38"/>
      <c r="T116" s="3" t="s">
        <v>13</v>
      </c>
      <c r="U116" s="38"/>
      <c r="V116" s="9" t="s">
        <v>16</v>
      </c>
      <c r="W116" s="9" t="s">
        <v>17</v>
      </c>
      <c r="X116" s="118" t="s">
        <v>212</v>
      </c>
      <c r="Z116" s="338"/>
      <c r="AA116" s="339"/>
      <c r="AB116" s="3" t="s">
        <v>10</v>
      </c>
      <c r="AC116" s="38"/>
      <c r="AD116" s="3" t="s">
        <v>13</v>
      </c>
      <c r="AE116" s="38"/>
      <c r="AF116" s="39" t="s">
        <v>16</v>
      </c>
      <c r="AG116" s="27"/>
    </row>
    <row r="117" spans="1:33">
      <c r="A117" s="337"/>
      <c r="B117" s="346"/>
      <c r="C117" s="346"/>
      <c r="D117" s="346"/>
      <c r="E117" s="346"/>
      <c r="F117" s="346"/>
      <c r="G117" s="346"/>
      <c r="H117" s="346"/>
      <c r="I117" s="346"/>
      <c r="J117" s="20"/>
      <c r="K117" s="6"/>
      <c r="L117" s="6"/>
      <c r="M117" s="6"/>
      <c r="N117" s="7"/>
      <c r="O117" s="35"/>
      <c r="P117" s="35" t="str">
        <f>IF(K108="ア．有",IF(OR(P116="",S116="",U116=""),"※入力してください",""),"")</f>
        <v/>
      </c>
      <c r="Q117" s="7"/>
      <c r="R117" s="7"/>
      <c r="S117" s="7"/>
      <c r="T117" s="7"/>
      <c r="U117" s="7"/>
      <c r="V117" s="7"/>
      <c r="W117" s="35"/>
      <c r="X117" s="7"/>
      <c r="Y117" s="7"/>
      <c r="Z117" s="35" t="str">
        <f>IF(K108="ア．有",IF(OR(Z116="",AC116="",AE116=""),"※入力してください",""),"")</f>
        <v/>
      </c>
      <c r="AA117" s="7"/>
      <c r="AB117" s="7"/>
      <c r="AC117" s="7"/>
      <c r="AD117" s="7"/>
      <c r="AE117" s="7"/>
      <c r="AF117" s="7"/>
      <c r="AG117" s="12"/>
    </row>
    <row r="118" spans="1:33" ht="5.0999999999999996" customHeight="1">
      <c r="A118" s="337">
        <f ca="1">MAX(INDIRECT(ADDRESS(1,COLUMN())):INDIRECT(ADDRESS(ROW()-1,COLUMN())))+1</f>
        <v>23</v>
      </c>
      <c r="B118" s="336" t="s">
        <v>130</v>
      </c>
      <c r="C118" s="336"/>
      <c r="D118" s="336"/>
      <c r="E118" s="336"/>
      <c r="F118" s="336"/>
      <c r="G118" s="336"/>
      <c r="H118" s="336"/>
      <c r="I118" s="336"/>
      <c r="J118" s="15"/>
      <c r="K118" s="3"/>
      <c r="L118" s="3"/>
      <c r="M118" s="3"/>
      <c r="N118" s="3"/>
      <c r="O118" s="3"/>
      <c r="P118" s="3"/>
      <c r="Q118" s="3"/>
      <c r="R118" s="3"/>
      <c r="S118" s="3"/>
      <c r="T118" s="3"/>
      <c r="U118" s="3"/>
      <c r="V118" s="3"/>
      <c r="W118" s="3"/>
      <c r="X118" s="3"/>
      <c r="Y118" s="3"/>
      <c r="Z118" s="3"/>
      <c r="AA118" s="3"/>
      <c r="AB118" s="3"/>
      <c r="AC118" s="3"/>
      <c r="AD118" s="3"/>
      <c r="AE118" s="3"/>
      <c r="AF118" s="3"/>
      <c r="AG118" s="11"/>
    </row>
    <row r="119" spans="1:33" ht="15" customHeight="1">
      <c r="A119" s="337"/>
      <c r="B119" s="336"/>
      <c r="C119" s="336"/>
      <c r="D119" s="336"/>
      <c r="E119" s="336"/>
      <c r="F119" s="336"/>
      <c r="G119" s="336"/>
      <c r="H119" s="336"/>
      <c r="I119" s="336"/>
      <c r="J119" s="15"/>
      <c r="K119" s="338"/>
      <c r="L119" s="339"/>
      <c r="M119" s="34" t="str">
        <f>IF(K119="","※入力してください",IF(AND(K119="無",Q82&gt;=10),"※従業員数が10名以上の場合は必須です",""))</f>
        <v>※入力してください</v>
      </c>
      <c r="N119" s="165"/>
      <c r="O119" s="15"/>
      <c r="P119" s="15"/>
      <c r="Q119" s="15"/>
      <c r="R119" s="15"/>
      <c r="S119" s="15"/>
      <c r="T119" s="15"/>
      <c r="U119" s="15"/>
      <c r="V119" s="15"/>
      <c r="W119" s="15"/>
      <c r="X119" s="15"/>
      <c r="Y119" s="15"/>
      <c r="Z119" s="15"/>
      <c r="AA119" s="15"/>
      <c r="AB119" s="15"/>
      <c r="AC119" s="15"/>
      <c r="AD119" s="15"/>
      <c r="AE119" s="15"/>
      <c r="AF119" s="15"/>
      <c r="AG119" s="28"/>
    </row>
    <row r="120" spans="1:33" ht="15.95" customHeight="1">
      <c r="A120" s="337"/>
      <c r="B120" s="336"/>
      <c r="C120" s="336"/>
      <c r="D120" s="336"/>
      <c r="E120" s="336"/>
      <c r="F120" s="336"/>
      <c r="G120" s="336"/>
      <c r="H120" s="336"/>
      <c r="I120" s="336"/>
      <c r="J120" s="15"/>
      <c r="K120" s="8" t="s">
        <v>18</v>
      </c>
      <c r="L120" s="8"/>
      <c r="M120" s="8"/>
      <c r="N120" s="3"/>
      <c r="O120" s="3"/>
      <c r="P120" s="3"/>
      <c r="Q120" s="3"/>
      <c r="R120" s="3"/>
      <c r="S120" s="3"/>
      <c r="T120" s="3"/>
      <c r="U120" s="3"/>
      <c r="V120" s="3"/>
      <c r="W120" s="3"/>
      <c r="X120" s="3"/>
      <c r="Y120" s="3"/>
      <c r="Z120" s="3"/>
      <c r="AA120" s="3"/>
      <c r="AB120" s="3"/>
      <c r="AC120" s="3"/>
      <c r="AD120" s="3"/>
      <c r="AE120" s="3"/>
      <c r="AF120" s="3"/>
      <c r="AG120" s="11"/>
    </row>
    <row r="121" spans="1:33" ht="15" customHeight="1">
      <c r="A121" s="337"/>
      <c r="B121" s="336"/>
      <c r="C121" s="336"/>
      <c r="D121" s="336"/>
      <c r="E121" s="336"/>
      <c r="F121" s="336"/>
      <c r="G121" s="336"/>
      <c r="H121" s="336"/>
      <c r="I121" s="336"/>
      <c r="J121" s="15"/>
      <c r="K121" s="26" t="s">
        <v>24</v>
      </c>
      <c r="L121" s="21"/>
      <c r="M121" s="21"/>
      <c r="N121" s="21"/>
      <c r="O121" s="21"/>
      <c r="P121" s="21"/>
      <c r="Q121" s="3"/>
      <c r="R121" s="279"/>
      <c r="S121" s="165" t="str">
        <f>IF(AND(K119="有",R121=""),"※入力してください","")</f>
        <v/>
      </c>
      <c r="T121" s="49"/>
      <c r="U121" s="49"/>
      <c r="V121" s="49"/>
      <c r="W121" s="49"/>
      <c r="X121" s="21"/>
      <c r="Y121" s="3"/>
      <c r="Z121" s="3"/>
      <c r="AA121" s="3"/>
      <c r="AB121" s="3"/>
      <c r="AC121" s="9"/>
      <c r="AD121" s="9"/>
      <c r="AE121" s="9"/>
      <c r="AF121" s="9"/>
      <c r="AG121" s="27"/>
    </row>
    <row r="122" spans="1:33" ht="5.0999999999999996" customHeight="1">
      <c r="A122" s="337"/>
      <c r="B122" s="336"/>
      <c r="C122" s="336"/>
      <c r="D122" s="336"/>
      <c r="E122" s="336"/>
      <c r="F122" s="336"/>
      <c r="G122" s="336"/>
      <c r="H122" s="336"/>
      <c r="I122" s="336"/>
      <c r="J122" s="20"/>
      <c r="K122" s="6"/>
      <c r="L122" s="6"/>
      <c r="M122" s="6"/>
      <c r="N122" s="7"/>
      <c r="O122" s="7"/>
      <c r="P122" s="7"/>
      <c r="Q122" s="7"/>
      <c r="R122" s="7"/>
      <c r="S122" s="7"/>
      <c r="T122" s="7"/>
      <c r="U122" s="7"/>
      <c r="V122" s="7"/>
      <c r="W122" s="7"/>
      <c r="X122" s="7"/>
      <c r="Y122" s="7"/>
      <c r="Z122" s="7"/>
      <c r="AA122" s="7"/>
      <c r="AB122" s="7"/>
      <c r="AC122" s="7"/>
      <c r="AD122" s="7"/>
      <c r="AE122" s="7"/>
      <c r="AF122" s="7"/>
      <c r="AG122" s="12"/>
    </row>
    <row r="123" spans="1:33" ht="5.0999999999999996" customHeight="1">
      <c r="A123" s="337">
        <f ca="1">MAX(INDIRECT(ADDRESS(1,COLUMN())):INDIRECT(ADDRESS(ROW()-1,COLUMN())))+1</f>
        <v>24</v>
      </c>
      <c r="B123" s="336" t="s">
        <v>131</v>
      </c>
      <c r="C123" s="336"/>
      <c r="D123" s="336"/>
      <c r="E123" s="336"/>
      <c r="F123" s="336"/>
      <c r="G123" s="336"/>
      <c r="H123" s="336"/>
      <c r="I123" s="336"/>
      <c r="J123" s="15"/>
      <c r="K123" s="3"/>
      <c r="L123" s="3"/>
      <c r="M123" s="3"/>
      <c r="N123" s="3"/>
      <c r="O123" s="3"/>
      <c r="P123" s="3"/>
      <c r="Q123" s="3"/>
      <c r="R123" s="3"/>
      <c r="S123" s="3"/>
      <c r="T123" s="3"/>
      <c r="U123" s="3"/>
      <c r="V123" s="3"/>
      <c r="W123" s="3"/>
      <c r="X123" s="3"/>
      <c r="Y123" s="3"/>
      <c r="Z123" s="3"/>
      <c r="AA123" s="3"/>
      <c r="AB123" s="3"/>
      <c r="AC123" s="3"/>
      <c r="AD123" s="3"/>
      <c r="AE123" s="3"/>
      <c r="AF123" s="3"/>
      <c r="AG123" s="11"/>
    </row>
    <row r="124" spans="1:33" ht="15" customHeight="1">
      <c r="A124" s="337"/>
      <c r="B124" s="336"/>
      <c r="C124" s="336"/>
      <c r="D124" s="336"/>
      <c r="E124" s="336"/>
      <c r="F124" s="336"/>
      <c r="G124" s="336"/>
      <c r="H124" s="336"/>
      <c r="I124" s="336"/>
      <c r="J124" s="15"/>
      <c r="K124" s="338"/>
      <c r="L124" s="339"/>
      <c r="M124" s="34" t="str">
        <f>IF(K124="","※入力してください","")</f>
        <v>※入力してください</v>
      </c>
      <c r="N124" s="22"/>
      <c r="O124" s="15"/>
      <c r="P124" s="15"/>
      <c r="Q124" s="15"/>
      <c r="R124" s="15"/>
      <c r="S124" s="15"/>
      <c r="T124" s="15"/>
      <c r="U124" s="15"/>
      <c r="V124" s="15"/>
      <c r="W124" s="15"/>
      <c r="X124" s="15"/>
      <c r="Y124" s="15"/>
      <c r="Z124" s="15"/>
      <c r="AA124" s="15"/>
      <c r="AB124" s="15"/>
      <c r="AC124" s="15"/>
      <c r="AD124" s="15"/>
      <c r="AE124" s="15"/>
      <c r="AF124" s="15"/>
      <c r="AG124" s="28"/>
    </row>
    <row r="125" spans="1:33" ht="5.0999999999999996" customHeight="1">
      <c r="A125" s="337"/>
      <c r="B125" s="336"/>
      <c r="C125" s="336"/>
      <c r="D125" s="336"/>
      <c r="E125" s="336"/>
      <c r="F125" s="336"/>
      <c r="G125" s="336"/>
      <c r="H125" s="336"/>
      <c r="I125" s="336"/>
      <c r="J125" s="20"/>
      <c r="K125" s="6"/>
      <c r="L125" s="6"/>
      <c r="M125" s="6"/>
      <c r="N125" s="7"/>
      <c r="O125" s="7"/>
      <c r="P125" s="7"/>
      <c r="Q125" s="7"/>
      <c r="R125" s="7"/>
      <c r="S125" s="7"/>
      <c r="T125" s="7"/>
      <c r="U125" s="7"/>
      <c r="V125" s="7"/>
      <c r="W125" s="7"/>
      <c r="X125" s="7"/>
      <c r="Y125" s="7"/>
      <c r="Z125" s="7"/>
      <c r="AA125" s="7"/>
      <c r="AB125" s="7"/>
      <c r="AC125" s="7"/>
      <c r="AD125" s="7"/>
      <c r="AE125" s="7"/>
      <c r="AF125" s="7"/>
      <c r="AG125" s="12"/>
    </row>
    <row r="126" spans="1:33" ht="5.0999999999999996" customHeight="1">
      <c r="A126" s="337">
        <f ca="1">MAX(INDIRECT(ADDRESS(1,COLUMN())):INDIRECT(ADDRESS(ROW()-1,COLUMN())))+1</f>
        <v>25</v>
      </c>
      <c r="B126" s="336" t="s">
        <v>479</v>
      </c>
      <c r="C126" s="336"/>
      <c r="D126" s="336"/>
      <c r="E126" s="336"/>
      <c r="F126" s="336"/>
      <c r="G126" s="336"/>
      <c r="H126" s="336"/>
      <c r="I126" s="336"/>
      <c r="J126" s="15"/>
      <c r="K126" s="3"/>
      <c r="L126" s="3"/>
      <c r="M126" s="3"/>
      <c r="N126" s="3"/>
      <c r="O126" s="3"/>
      <c r="P126" s="3"/>
      <c r="Q126" s="3"/>
      <c r="R126" s="3"/>
      <c r="S126" s="3"/>
      <c r="T126" s="3"/>
      <c r="U126" s="3"/>
      <c r="V126" s="3"/>
      <c r="W126" s="3"/>
      <c r="X126" s="3"/>
      <c r="Y126" s="3"/>
      <c r="Z126" s="3"/>
      <c r="AA126" s="3"/>
      <c r="AB126" s="3"/>
      <c r="AC126" s="3"/>
      <c r="AD126" s="3"/>
      <c r="AE126" s="3"/>
      <c r="AF126" s="3"/>
      <c r="AG126" s="11"/>
    </row>
    <row r="127" spans="1:33" ht="15" customHeight="1">
      <c r="A127" s="337"/>
      <c r="B127" s="336"/>
      <c r="C127" s="336"/>
      <c r="D127" s="336"/>
      <c r="E127" s="336"/>
      <c r="F127" s="336"/>
      <c r="G127" s="336"/>
      <c r="H127" s="336"/>
      <c r="I127" s="336"/>
      <c r="J127" s="15"/>
      <c r="K127" s="338"/>
      <c r="L127" s="339"/>
      <c r="M127" s="34" t="str">
        <f>IF(K127="","※入力してください","")</f>
        <v>※入力してください</v>
      </c>
      <c r="N127" s="22"/>
      <c r="O127" s="15"/>
      <c r="P127" s="15"/>
      <c r="Q127" s="15"/>
      <c r="R127" s="15"/>
      <c r="S127" s="15"/>
      <c r="T127" s="15"/>
      <c r="U127" s="15"/>
      <c r="V127" s="15"/>
      <c r="W127" s="15"/>
      <c r="X127" s="15"/>
      <c r="Y127" s="15"/>
      <c r="Z127" s="15"/>
      <c r="AA127" s="15"/>
      <c r="AB127" s="15"/>
      <c r="AC127" s="15"/>
      <c r="AD127" s="15"/>
      <c r="AE127" s="15"/>
      <c r="AF127" s="15"/>
      <c r="AG127" s="28"/>
    </row>
    <row r="128" spans="1:33" ht="5.0999999999999996" customHeight="1">
      <c r="A128" s="337"/>
      <c r="B128" s="336"/>
      <c r="C128" s="336"/>
      <c r="D128" s="336"/>
      <c r="E128" s="336"/>
      <c r="F128" s="336"/>
      <c r="G128" s="336"/>
      <c r="H128" s="336"/>
      <c r="I128" s="336"/>
      <c r="J128" s="15"/>
      <c r="K128" s="8"/>
      <c r="L128" s="8"/>
      <c r="M128" s="8"/>
      <c r="N128" s="3"/>
      <c r="O128" s="3"/>
      <c r="P128" s="3"/>
      <c r="Q128" s="3"/>
      <c r="R128" s="3"/>
      <c r="S128" s="3"/>
      <c r="T128" s="3"/>
      <c r="U128" s="3"/>
      <c r="V128" s="3"/>
      <c r="W128" s="3"/>
      <c r="X128" s="3"/>
      <c r="Y128" s="3"/>
      <c r="Z128" s="3"/>
      <c r="AA128" s="3"/>
      <c r="AB128" s="3"/>
      <c r="AC128" s="3"/>
      <c r="AD128" s="3"/>
      <c r="AE128" s="3"/>
      <c r="AF128" s="3"/>
      <c r="AG128" s="11"/>
    </row>
    <row r="129" spans="1:33" ht="48" customHeight="1">
      <c r="A129" s="337"/>
      <c r="B129" s="336"/>
      <c r="C129" s="336"/>
      <c r="D129" s="336"/>
      <c r="E129" s="336"/>
      <c r="F129" s="336"/>
      <c r="G129" s="336"/>
      <c r="H129" s="336"/>
      <c r="I129" s="336"/>
      <c r="J129" s="15"/>
      <c r="K129" s="340" t="s">
        <v>192</v>
      </c>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40"/>
    </row>
    <row r="130" spans="1:33" ht="5.0999999999999996" customHeight="1">
      <c r="A130" s="337"/>
      <c r="B130" s="336"/>
      <c r="C130" s="336"/>
      <c r="D130" s="336"/>
      <c r="E130" s="336"/>
      <c r="F130" s="336"/>
      <c r="G130" s="336"/>
      <c r="H130" s="336"/>
      <c r="I130" s="336"/>
      <c r="J130" s="20"/>
      <c r="K130" s="6"/>
      <c r="L130" s="6"/>
      <c r="M130" s="6"/>
      <c r="N130" s="7"/>
      <c r="O130" s="7"/>
      <c r="P130" s="7"/>
      <c r="Q130" s="7"/>
      <c r="R130" s="7"/>
      <c r="S130" s="7"/>
      <c r="T130" s="7"/>
      <c r="U130" s="7"/>
      <c r="V130" s="7"/>
      <c r="W130" s="7"/>
      <c r="X130" s="7"/>
      <c r="Y130" s="7"/>
      <c r="Z130" s="7"/>
      <c r="AA130" s="7"/>
      <c r="AB130" s="7"/>
      <c r="AC130" s="7"/>
      <c r="AD130" s="7"/>
      <c r="AE130" s="7"/>
      <c r="AF130" s="7"/>
      <c r="AG130" s="12"/>
    </row>
    <row r="131" spans="1:33" ht="150.94999999999999" customHeight="1">
      <c r="B131" s="369" t="s">
        <v>507</v>
      </c>
      <c r="C131" s="369"/>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row>
  </sheetData>
  <sheetProtection algorithmName="SHA-512" hashValue="M5Na+pG6wA1FqWWF2D/t3NXWga/cmoAszTref+RpVAIWd8zwEdyRsgyt/xm5+uKeTW4bUhJcxJK8u7VHxDIw2Q==" saltValue="pWhp4/TjXFEj1CxCr1RxeA==" spinCount="100000" sheet="1" selectLockedCells="1"/>
  <customSheetViews>
    <customSheetView guid="{F5BE8772-6784-FB4C-8209-94E9FCC2FC4F}" showGridLines="0" topLeftCell="A103">
      <selection activeCell="K103" sqref="K103:R103"/>
      <rowBreaks count="1" manualBreakCount="1">
        <brk id="83" max="16383" man="1"/>
      </rowBreaks>
      <pageMargins left="0.7" right="0.7" top="0.75" bottom="0.75" header="0.3" footer="0.3"/>
      <pageSetup paperSize="9" scale="54" orientation="portrait" r:id="rId1"/>
    </customSheetView>
  </customSheetViews>
  <mergeCells count="118">
    <mergeCell ref="K85:AG85"/>
    <mergeCell ref="K89:AG89"/>
    <mergeCell ref="K93:AG93"/>
    <mergeCell ref="A11:A13"/>
    <mergeCell ref="B11:I13"/>
    <mergeCell ref="A8:A10"/>
    <mergeCell ref="B8:I10"/>
    <mergeCell ref="K12:P12"/>
    <mergeCell ref="K9:L9"/>
    <mergeCell ref="L39:S39"/>
    <mergeCell ref="V39:AC39"/>
    <mergeCell ref="A41:A43"/>
    <mergeCell ref="B41:I43"/>
    <mergeCell ref="L42:S42"/>
    <mergeCell ref="V42:AC42"/>
    <mergeCell ref="A46:AG46"/>
    <mergeCell ref="V70:AA75"/>
    <mergeCell ref="AB70:AG72"/>
    <mergeCell ref="W77:Y77"/>
    <mergeCell ref="AC77:AE77"/>
    <mergeCell ref="M63:W63"/>
    <mergeCell ref="A62:A66"/>
    <mergeCell ref="B62:I66"/>
    <mergeCell ref="A35:A37"/>
    <mergeCell ref="B131:AG131"/>
    <mergeCell ref="A29:A31"/>
    <mergeCell ref="K68:N68"/>
    <mergeCell ref="K60:L60"/>
    <mergeCell ref="N60:O60"/>
    <mergeCell ref="A56:A58"/>
    <mergeCell ref="A70:A78"/>
    <mergeCell ref="M65:W65"/>
    <mergeCell ref="P70:U75"/>
    <mergeCell ref="A50:A52"/>
    <mergeCell ref="B50:I52"/>
    <mergeCell ref="A53:A55"/>
    <mergeCell ref="K54:L54"/>
    <mergeCell ref="N54:O54"/>
    <mergeCell ref="Q54:R54"/>
    <mergeCell ref="K57:L57"/>
    <mergeCell ref="N57:O57"/>
    <mergeCell ref="Q57:R57"/>
    <mergeCell ref="B70:I78"/>
    <mergeCell ref="L77:M77"/>
    <mergeCell ref="AB73:AG75"/>
    <mergeCell ref="Q77:S77"/>
    <mergeCell ref="A38:A40"/>
    <mergeCell ref="B38:I40"/>
    <mergeCell ref="A45:AG45"/>
    <mergeCell ref="K25:AF25"/>
    <mergeCell ref="K27:AF27"/>
    <mergeCell ref="L33:S33"/>
    <mergeCell ref="V33:AC33"/>
    <mergeCell ref="L36:S36"/>
    <mergeCell ref="V36:AC36"/>
    <mergeCell ref="K15:AF15"/>
    <mergeCell ref="B14:I16"/>
    <mergeCell ref="K18:AF18"/>
    <mergeCell ref="L21:M21"/>
    <mergeCell ref="B32:I34"/>
    <mergeCell ref="O21:P21"/>
    <mergeCell ref="K98:O98"/>
    <mergeCell ref="P105:Q105"/>
    <mergeCell ref="A14:A16"/>
    <mergeCell ref="A17:A19"/>
    <mergeCell ref="B35:I37"/>
    <mergeCell ref="A1:AG1"/>
    <mergeCell ref="A2:AG2"/>
    <mergeCell ref="Q82:R82"/>
    <mergeCell ref="B53:I55"/>
    <mergeCell ref="A59:A61"/>
    <mergeCell ref="B59:I61"/>
    <mergeCell ref="A67:A69"/>
    <mergeCell ref="B67:I69"/>
    <mergeCell ref="L80:M80"/>
    <mergeCell ref="B56:I58"/>
    <mergeCell ref="K23:P23"/>
    <mergeCell ref="Q60:R60"/>
    <mergeCell ref="K30:S30"/>
    <mergeCell ref="K51:N51"/>
    <mergeCell ref="A32:A34"/>
    <mergeCell ref="B20:I28"/>
    <mergeCell ref="A20:A28"/>
    <mergeCell ref="B29:I31"/>
    <mergeCell ref="B17:I19"/>
    <mergeCell ref="N100:O100"/>
    <mergeCell ref="K108:L108"/>
    <mergeCell ref="P116:Q116"/>
    <mergeCell ref="B107:I117"/>
    <mergeCell ref="A107:A117"/>
    <mergeCell ref="O112:AF112"/>
    <mergeCell ref="Z116:AA116"/>
    <mergeCell ref="Z105:AA105"/>
    <mergeCell ref="A102:A106"/>
    <mergeCell ref="A79:A83"/>
    <mergeCell ref="B79:I83"/>
    <mergeCell ref="K91:R91"/>
    <mergeCell ref="B123:I125"/>
    <mergeCell ref="A123:A125"/>
    <mergeCell ref="A126:A130"/>
    <mergeCell ref="B126:I130"/>
    <mergeCell ref="K127:L127"/>
    <mergeCell ref="K124:L124"/>
    <mergeCell ref="K129:AF129"/>
    <mergeCell ref="K95:R95"/>
    <mergeCell ref="V91:W91"/>
    <mergeCell ref="A84:A96"/>
    <mergeCell ref="B84:I96"/>
    <mergeCell ref="K87:R87"/>
    <mergeCell ref="B118:I122"/>
    <mergeCell ref="A118:A122"/>
    <mergeCell ref="B97:I101"/>
    <mergeCell ref="A97:A101"/>
    <mergeCell ref="B102:I106"/>
    <mergeCell ref="O110:AF110"/>
    <mergeCell ref="K119:L119"/>
    <mergeCell ref="O114:AF114"/>
    <mergeCell ref="K103:L103"/>
  </mergeCells>
  <phoneticPr fontId="9"/>
  <conditionalFormatting sqref="K15:AF15">
    <cfRule type="containsBlanks" dxfId="245" priority="234">
      <formula>LEN(TRIM(K15))=0</formula>
    </cfRule>
  </conditionalFormatting>
  <conditionalFormatting sqref="K18:AF18">
    <cfRule type="containsBlanks" dxfId="244" priority="232">
      <formula>LEN(TRIM(K18))=0</formula>
    </cfRule>
  </conditionalFormatting>
  <conditionalFormatting sqref="L21:M21">
    <cfRule type="containsBlanks" dxfId="243" priority="228">
      <formula>LEN(TRIM(L21))=0</formula>
    </cfRule>
  </conditionalFormatting>
  <conditionalFormatting sqref="O21:P21">
    <cfRule type="containsBlanks" dxfId="242" priority="227">
      <formula>LEN(TRIM(O21))=0</formula>
    </cfRule>
  </conditionalFormatting>
  <conditionalFormatting sqref="K23:P23">
    <cfRule type="containsBlanks" dxfId="241" priority="226">
      <formula>LEN(TRIM(K23))=0</formula>
    </cfRule>
  </conditionalFormatting>
  <conditionalFormatting sqref="V33:AC33 L33:S33">
    <cfRule type="containsBlanks" dxfId="240" priority="225">
      <formula>LEN(TRIM(L33))=0</formula>
    </cfRule>
  </conditionalFormatting>
  <conditionalFormatting sqref="L36:S36 V36:AC36 K30:S30 K51:N51 K54:L54 N54:O54 Q54:R54">
    <cfRule type="containsBlanks" dxfId="239" priority="224">
      <formula>LEN(TRIM(K30))=0</formula>
    </cfRule>
  </conditionalFormatting>
  <conditionalFormatting sqref="K25:AF25">
    <cfRule type="containsBlanks" dxfId="238" priority="219">
      <formula>LEN(TRIM(K25))=0</formula>
    </cfRule>
  </conditionalFormatting>
  <conditionalFormatting sqref="K68">
    <cfRule type="containsBlanks" dxfId="237" priority="217">
      <formula>LEN(TRIM(K68))=0</formula>
    </cfRule>
  </conditionalFormatting>
  <conditionalFormatting sqref="N100:O100">
    <cfRule type="expression" dxfId="236" priority="214">
      <formula>AND(K98="有（改善した）",N100="")</formula>
    </cfRule>
  </conditionalFormatting>
  <conditionalFormatting sqref="O110:AF110">
    <cfRule type="expression" dxfId="235" priority="183">
      <formula>AND(K108="有",O110="")</formula>
    </cfRule>
  </conditionalFormatting>
  <conditionalFormatting sqref="O112:AF112">
    <cfRule type="expression" dxfId="234" priority="193">
      <formula>AND(K108="有",O112="")</formula>
    </cfRule>
  </conditionalFormatting>
  <conditionalFormatting sqref="O114:AF114">
    <cfRule type="expression" dxfId="233" priority="192">
      <formula>AND(K108="有",O114="")</formula>
    </cfRule>
  </conditionalFormatting>
  <conditionalFormatting sqref="P116:Q116">
    <cfRule type="expression" dxfId="232" priority="189">
      <formula>AND(K108="有",P116="")</formula>
    </cfRule>
  </conditionalFormatting>
  <conditionalFormatting sqref="X116">
    <cfRule type="expression" dxfId="231" priority="182">
      <formula>AND(K108="ア．有",X116="")</formula>
    </cfRule>
  </conditionalFormatting>
  <conditionalFormatting sqref="R121">
    <cfRule type="expression" dxfId="230" priority="179">
      <formula>AND(K119="有",R121="")</formula>
    </cfRule>
  </conditionalFormatting>
  <conditionalFormatting sqref="Q77 W77">
    <cfRule type="containsBlanks" dxfId="229" priority="176">
      <formula>LEN(TRIM(Q77))=0</formula>
    </cfRule>
  </conditionalFormatting>
  <conditionalFormatting sqref="L77">
    <cfRule type="containsBlanks" dxfId="228" priority="169">
      <formula>LEN(TRIM(L77))=0</formula>
    </cfRule>
  </conditionalFormatting>
  <conditionalFormatting sqref="AC77">
    <cfRule type="containsBlanks" dxfId="227" priority="165">
      <formula>LEN(TRIM(AC77))=0</formula>
    </cfRule>
  </conditionalFormatting>
  <conditionalFormatting sqref="V39:AC39 L39:S39">
    <cfRule type="containsBlanks" dxfId="226" priority="137">
      <formula>LEN(TRIM(L39))=0</formula>
    </cfRule>
  </conditionalFormatting>
  <conditionalFormatting sqref="L42:S42 V42:AC42">
    <cfRule type="containsBlanks" dxfId="225" priority="136">
      <formula>LEN(TRIM(L42))=0</formula>
    </cfRule>
  </conditionalFormatting>
  <conditionalFormatting sqref="O80 Q80">
    <cfRule type="containsBlanks" dxfId="224" priority="132">
      <formula>LEN(TRIM(O80))=0</formula>
    </cfRule>
  </conditionalFormatting>
  <conditionalFormatting sqref="Q82:R82">
    <cfRule type="containsBlanks" dxfId="223" priority="129">
      <formula>LEN(TRIM(Q82))=0</formula>
    </cfRule>
  </conditionalFormatting>
  <conditionalFormatting sqref="L80:M80">
    <cfRule type="containsBlanks" dxfId="222" priority="130">
      <formula>LEN(TRIM(L80))=0</formula>
    </cfRule>
  </conditionalFormatting>
  <conditionalFormatting sqref="Z116:AA116">
    <cfRule type="expression" dxfId="221" priority="128">
      <formula>AND(K108="有",Z116="")</formula>
    </cfRule>
  </conditionalFormatting>
  <conditionalFormatting sqref="S105">
    <cfRule type="expression" dxfId="220" priority="125">
      <formula>AND(K103="有",S105="")</formula>
    </cfRule>
  </conditionalFormatting>
  <conditionalFormatting sqref="AC105">
    <cfRule type="expression" dxfId="219" priority="124">
      <formula>AND(K103="有",AC105="")</formula>
    </cfRule>
  </conditionalFormatting>
  <conditionalFormatting sqref="U105">
    <cfRule type="expression" dxfId="218" priority="123">
      <formula>AND(K103="有",U105="")</formula>
    </cfRule>
  </conditionalFormatting>
  <conditionalFormatting sqref="AE105">
    <cfRule type="expression" dxfId="217" priority="122">
      <formula>AND(K103="有",AE105="")</formula>
    </cfRule>
  </conditionalFormatting>
  <conditionalFormatting sqref="Q100">
    <cfRule type="expression" dxfId="216" priority="119">
      <formula>AND(K98="有（改善した）",Q100="")</formula>
    </cfRule>
  </conditionalFormatting>
  <conditionalFormatting sqref="K103:L103">
    <cfRule type="containsBlanks" dxfId="215" priority="118">
      <formula>LEN(TRIM(K103))=0</formula>
    </cfRule>
  </conditionalFormatting>
  <conditionalFormatting sqref="S116">
    <cfRule type="expression" dxfId="214" priority="117">
      <formula>AND(K108="有",S116="")</formula>
    </cfRule>
  </conditionalFormatting>
  <conditionalFormatting sqref="U116">
    <cfRule type="expression" dxfId="213" priority="116">
      <formula>AND(K108="有",U116="")</formula>
    </cfRule>
  </conditionalFormatting>
  <conditionalFormatting sqref="AC116">
    <cfRule type="expression" dxfId="212" priority="115">
      <formula>AND(K108="有",AC116="")</formula>
    </cfRule>
  </conditionalFormatting>
  <conditionalFormatting sqref="AE116">
    <cfRule type="expression" dxfId="211" priority="114">
      <formula>AND(K108="有",AE116="")</formula>
    </cfRule>
  </conditionalFormatting>
  <conditionalFormatting sqref="P105:Q105">
    <cfRule type="expression" dxfId="210" priority="99">
      <formula>AND(K103="有",P105="")</formula>
    </cfRule>
  </conditionalFormatting>
  <conditionalFormatting sqref="Z105:AA105">
    <cfRule type="expression" dxfId="209" priority="98">
      <formula>AND(K103="有",Z105="")</formula>
    </cfRule>
  </conditionalFormatting>
  <conditionalFormatting sqref="K98:O98">
    <cfRule type="containsBlanks" dxfId="208" priority="91">
      <formula>LEN(TRIM(K98))=0</formula>
    </cfRule>
  </conditionalFormatting>
  <conditionalFormatting sqref="X91">
    <cfRule type="expression" dxfId="207" priority="70">
      <formula>AND(K91="翌決算期までに新たに取り組む",X91="")</formula>
    </cfRule>
  </conditionalFormatting>
  <conditionalFormatting sqref="K87:R87 K91:R91 K95:R95">
    <cfRule type="expression" dxfId="206" priority="326">
      <formula>AND($K$87="",$K$91="",$K$95="")</formula>
    </cfRule>
  </conditionalFormatting>
  <conditionalFormatting sqref="AA91">
    <cfRule type="expression" dxfId="205" priority="64">
      <formula>AND(K91="翌決算期までに新たに取り組む",AA91="")</formula>
    </cfRule>
  </conditionalFormatting>
  <conditionalFormatting sqref="K57:L57 N57:O57 Q57:R57">
    <cfRule type="containsBlanks" dxfId="204" priority="43">
      <formula>LEN(TRIM(K57))=0</formula>
    </cfRule>
  </conditionalFormatting>
  <conditionalFormatting sqref="K60:L60 N60:O60 Q60:R60">
    <cfRule type="containsBlanks" dxfId="203" priority="42">
      <formula>LEN(TRIM(K60))=0</formula>
    </cfRule>
  </conditionalFormatting>
  <conditionalFormatting sqref="M65">
    <cfRule type="containsBlanks" dxfId="202" priority="41">
      <formula>LEN(TRIM(M65))=0</formula>
    </cfRule>
  </conditionalFormatting>
  <conditionalFormatting sqref="K108:L108">
    <cfRule type="containsBlanks" dxfId="201" priority="11">
      <formula>LEN(TRIM(K108))=0</formula>
    </cfRule>
  </conditionalFormatting>
  <conditionalFormatting sqref="K119:L119">
    <cfRule type="containsBlanks" dxfId="200" priority="10">
      <formula>LEN(TRIM(K119))=0</formula>
    </cfRule>
  </conditionalFormatting>
  <conditionalFormatting sqref="K124:L124">
    <cfRule type="containsBlanks" dxfId="199" priority="9">
      <formula>LEN(TRIM(K124))=0</formula>
    </cfRule>
  </conditionalFormatting>
  <conditionalFormatting sqref="K127:L127">
    <cfRule type="containsBlanks" dxfId="198" priority="8">
      <formula>LEN(TRIM(K127))=0</formula>
    </cfRule>
  </conditionalFormatting>
  <conditionalFormatting sqref="K12:P12">
    <cfRule type="containsBlanks" dxfId="197" priority="5">
      <formula>LEN(TRIM(K12))=0</formula>
    </cfRule>
  </conditionalFormatting>
  <conditionalFormatting sqref="K9:L9">
    <cfRule type="containsBlanks" dxfId="196" priority="4">
      <formula>LEN(TRIM(K9))=0</formula>
    </cfRule>
  </conditionalFormatting>
  <conditionalFormatting sqref="N9">
    <cfRule type="containsBlanks" dxfId="195" priority="3">
      <formula>LEN(TRIM(N9))=0</formula>
    </cfRule>
  </conditionalFormatting>
  <conditionalFormatting sqref="P9">
    <cfRule type="containsBlanks" dxfId="194" priority="2">
      <formula>LEN(TRIM(P9))=0</formula>
    </cfRule>
  </conditionalFormatting>
  <conditionalFormatting sqref="M63">
    <cfRule type="containsBlanks" dxfId="193" priority="1">
      <formula>LEN(TRIM(M63))=0</formula>
    </cfRule>
  </conditionalFormatting>
  <dataValidations count="25">
    <dataValidation type="textLength" allowBlank="1" showInputMessage="1" showErrorMessage="1" errorTitle="入力されていません" sqref="L21:M21" xr:uid="{00000000-0002-0000-0100-000001000000}">
      <formula1>1</formula1>
      <formula2>999</formula2>
    </dataValidation>
    <dataValidation type="list" allowBlank="1" showInputMessage="1" showErrorMessage="1" errorTitle="選択してください" sqref="R121 K103:L103 K108:L108 K119:L119 K124:L124 K127:L127" xr:uid="{00000000-0002-0000-0100-000003000000}">
      <formula1>"有,無"</formula1>
    </dataValidation>
    <dataValidation type="list" allowBlank="1" showInputMessage="1" showErrorMessage="1" errorTitle="選択してください" sqref="AA91 Q100 S116 S105 AC105 AC116 X91 O80" xr:uid="{00000000-0002-0000-0100-000009000000}">
      <formula1>"1,2,3,4,5,6,7,8,9,10,11,12"</formula1>
    </dataValidation>
    <dataValidation type="list" allowBlank="1" showInputMessage="1" showErrorMessage="1" errorTitle="選択してください" sqref="Q80 U105 AE105 U116 AE116" xr:uid="{00000000-0002-0000-0100-00000A000000}">
      <formula1>"1,2,3,4,5,6,7,8,9,10,11,12,13,14,15,16,17,18,19,20,21,22,23,24,25,26,27,28,29,30,31"</formula1>
    </dataValidation>
    <dataValidation type="list" allowBlank="1" showInputMessage="1" showErrorMessage="1" sqref="K24" xr:uid="{00000000-0002-0000-0100-00000C00000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allowBlank="1" showInputMessage="1" showErrorMessage="1" errorTitle="入力されていません" promptTitle="入力してください" sqref="K27:AF27 K25:AF25" xr:uid="{C0E56DEB-D1CA-B24E-8F1D-7A3B1BA9BEA6}">
      <formula1>1</formula1>
      <formula2>255</formula2>
    </dataValidation>
    <dataValidation type="textLength" allowBlank="1" showInputMessage="1" showErrorMessage="1" sqref="L42:S42 K30:S30 V33:AC33 L33:S33 L36:S36 V36:AC36 L39:S39 V39:AC39 V42:AC42" xr:uid="{D23CC2F8-067B-7847-B7AA-DAF18C494B9A}">
      <formula1>1</formula1>
      <formula2>255</formula2>
    </dataValidation>
    <dataValidation type="textLength" imeMode="halfAlpha" allowBlank="1" showInputMessage="1" showErrorMessage="1" errorTitle="正しく入力してください" sqref="O21:P21" xr:uid="{8E043958-A0E9-E049-95E4-64449365A6A5}">
      <formula1>1</formula1>
      <formula2>9999</formula2>
    </dataValidation>
    <dataValidation type="textLength" imeMode="on" allowBlank="1" showInputMessage="1" showErrorMessage="1" errorTitle="入力されていません" promptTitle="入力してください" sqref="K18:AF18" xr:uid="{676F4576-F99F-1245-84D3-B0973D107D63}">
      <formula1>1</formula1>
      <formula2>50</formula2>
    </dataValidation>
    <dataValidation type="list" allowBlank="1" showInputMessage="1" showErrorMessage="1" errorTitle="入力してください" sqref="K23:P23 K12:P12" xr:uid="{86AD6C54-2A26-EF42-BBC5-8A1A06A666B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operator="greaterThanOrEqual" allowBlank="1" showInputMessage="1" showErrorMessage="1" errorTitle="入力されていません" promptTitle="入力してください" sqref="K15:AF15" xr:uid="{974A5019-9CD9-7946-9AD8-9808164B635D}">
      <formula1>1</formula1>
    </dataValidation>
    <dataValidation type="whole" operator="greaterThanOrEqual" showInputMessage="1" showErrorMessage="1" sqref="Q82:R82" xr:uid="{6E4EE9A7-A996-DE4A-81AE-751516EE59E7}">
      <formula1>0</formula1>
    </dataValidation>
    <dataValidation type="whole" allowBlank="1" showInputMessage="1" showErrorMessage="1" errorTitle="正しく入力してください" sqref="W77 Q77 AC77" xr:uid="{045F8644-B74D-9246-8281-EED4272986C2}">
      <formula1>-9999999999</formula1>
      <formula2>999999999</formula2>
    </dataValidation>
    <dataValidation type="list" allowBlank="1" showInputMessage="1" showErrorMessage="1" sqref="K51:N51" xr:uid="{48B57BC4-163F-CA41-9856-C560A1EBE916}">
      <formula1>"法人,個人"</formula1>
    </dataValidation>
    <dataValidation type="list" allowBlank="1" showInputMessage="1" showErrorMessage="1" sqref="P9" xr:uid="{5E8857CD-C482-1140-A5DF-0B30670C5AFC}">
      <formula1>"1,2,3,4,5,6,7,8,9,10,11,12,13,14,15,16,17,18,19,20,21,22,23,24,25,26,27,28,29,30,31"</formula1>
    </dataValidation>
    <dataValidation type="list" allowBlank="1" showInputMessage="1" showErrorMessage="1" sqref="N9" xr:uid="{C0253F9E-37FD-D04E-8CB3-ED8D31570AE2}">
      <formula1>"1,2,3,4,5,6,7,8,9,10,11,12"</formula1>
    </dataValidation>
    <dataValidation type="list" allowBlank="1" showInputMessage="1" showErrorMessage="1" errorTitle="正しく入力してください" sqref="L80:M80" xr:uid="{DB7AC6BA-066C-684A-B376-5255E28EA854}">
      <formula1>"2022"</formula1>
    </dataValidation>
    <dataValidation type="whole" operator="greaterThanOrEqual" allowBlank="1" showInputMessage="1" showErrorMessage="1" sqref="N100:O100 P105:Q105 Z105:AA105 P116:Q116 Z116:AA116" xr:uid="{98AAEE91-CC27-3447-90CF-4E1B15D743A3}">
      <formula1>1</formula1>
    </dataValidation>
    <dataValidation type="textLength" imeMode="disabled" allowBlank="1" showInputMessage="1" showErrorMessage="1" errorTitle="正しく入力してください" sqref="K54:L54 N54:O54 Q54:R54 K57:L57 N57:O57 Q57:R57 K60:L60 N60:O60 Q60:R60" xr:uid="{8D7C2139-D925-6F47-8B87-DC69BE81A200}">
      <formula1>1</formula1>
      <formula2>5</formula2>
    </dataValidation>
    <dataValidation type="list" allowBlank="1" showInputMessage="1" showErrorMessage="1" sqref="K95:R95" xr:uid="{7979177C-D75C-C54F-94A5-0124FF3D02CD}">
      <formula1>"既に取り組んでいる,支援開始後１年以内に新たに取り組む"</formula1>
    </dataValidation>
    <dataValidation type="list" allowBlank="1" showInputMessage="1" showErrorMessage="1" sqref="K91:R91" xr:uid="{8DFFD6CC-1022-D244-8E61-97CD90A04AB8}">
      <formula1>"既に取り組んでいる,翌決算期までに新たに取り組む"</formula1>
    </dataValidation>
    <dataValidation type="list" imeMode="on" allowBlank="1" showInputMessage="1" showErrorMessage="1" errorTitle="入力されていません" promptTitle="入力してください" sqref="K68:N68" xr:uid="{FDDB4B45-54DD-4E1D-9D66-8D7A6651BF6D}">
      <formula1>"稲作,野菜,花木,果樹,畜産,観光,茶,麦・豆・いも類,その他"</formula1>
    </dataValidation>
    <dataValidation type="list" allowBlank="1" showInputMessage="1" showErrorMessage="1" sqref="K98:O98" xr:uid="{DB33FAE8-1354-446E-9AA0-3199A9709217}">
      <formula1>" 有（改善した）,有（改善していない）,無"</formula1>
    </dataValidation>
    <dataValidation type="list" showInputMessage="1" showErrorMessage="1" sqref="K87:R87" xr:uid="{D8F225EC-F106-B745-9617-21CB770C4218}">
      <formula1>"既に取り組んでいる,支援開始後1年以内に新たに取り組む,"</formula1>
    </dataValidation>
    <dataValidation type="list" allowBlank="1" showInputMessage="1" showErrorMessage="1" errorTitle="正しく入力してください" sqref="L77:M77" xr:uid="{EE83EEDD-CCED-F544-B69E-9259E6491387}">
      <formula1>"2020,2021,2022"</formula1>
    </dataValidation>
  </dataValidations>
  <pageMargins left="0.7" right="0.7" top="0.75" bottom="0.75" header="0.3" footer="0.3"/>
  <pageSetup paperSize="9" scale="54" orientation="portrait" r:id="rId2"/>
  <rowBreaks count="1" manualBreakCount="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69AA-0418-D645-B0A8-EA6F1D2AF752}">
  <sheetPr codeName="Sheet3"/>
  <dimension ref="A1:AH140"/>
  <sheetViews>
    <sheetView showGridLines="0" zoomScale="110" zoomScaleNormal="110" zoomScaleSheetLayoutView="85" zoomScalePageLayoutView="75" workbookViewId="0">
      <selection activeCell="O8" sqref="O8"/>
    </sheetView>
  </sheetViews>
  <sheetFormatPr defaultColWidth="10.5546875" defaultRowHeight="15.75"/>
  <cols>
    <col min="1" max="31" width="3.6640625" style="41" customWidth="1"/>
    <col min="32" max="32" width="3.33203125" style="41" customWidth="1"/>
    <col min="33" max="78" width="3.6640625" style="41" customWidth="1"/>
    <col min="79" max="16384" width="10.5546875" style="41"/>
  </cols>
  <sheetData>
    <row r="1" spans="1:33" ht="24">
      <c r="A1" s="414" t="s">
        <v>391</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row>
    <row r="2" spans="1:33" ht="19.5">
      <c r="A2" s="415" t="str">
        <f>'F1'!A2</f>
        <v>令和４年度第２回</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row>
    <row r="4" spans="1:33" ht="17.25">
      <c r="A4" s="52" t="s">
        <v>406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ht="20.100000000000001" customHeight="1">
      <c r="A5" s="105" t="s">
        <v>374</v>
      </c>
      <c r="B5" s="105"/>
      <c r="C5" s="105"/>
      <c r="D5" s="105"/>
      <c r="E5" s="105"/>
      <c r="F5" s="105"/>
      <c r="G5" s="105"/>
      <c r="H5" s="105"/>
      <c r="I5" s="105"/>
      <c r="J5" s="54"/>
      <c r="K5" s="66"/>
      <c r="L5" s="66"/>
      <c r="M5" s="66"/>
      <c r="N5" s="66"/>
      <c r="O5" s="66"/>
      <c r="P5" s="66"/>
      <c r="Q5" s="66"/>
      <c r="R5" s="66"/>
      <c r="S5" s="66"/>
      <c r="T5" s="66"/>
      <c r="U5" s="66"/>
      <c r="V5" s="66"/>
      <c r="W5" s="66"/>
      <c r="X5" s="66"/>
      <c r="Y5" s="66"/>
      <c r="Z5" s="66"/>
      <c r="AA5" s="66"/>
      <c r="AB5" s="66"/>
      <c r="AC5" s="66"/>
      <c r="AD5" s="66"/>
      <c r="AE5" s="66"/>
      <c r="AF5" s="66"/>
      <c r="AG5" s="66"/>
    </row>
    <row r="6" spans="1:33" ht="20.100000000000001" customHeight="1">
      <c r="A6" s="419" t="s">
        <v>393</v>
      </c>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row>
    <row r="7" spans="1:33" ht="5.0999999999999996" customHeight="1">
      <c r="A7" s="418"/>
      <c r="B7" s="416" t="s">
        <v>394</v>
      </c>
      <c r="C7" s="417"/>
      <c r="D7" s="417"/>
      <c r="E7" s="417"/>
      <c r="F7" s="417"/>
      <c r="G7" s="417"/>
      <c r="H7" s="417"/>
      <c r="I7" s="417"/>
      <c r="J7" s="106"/>
      <c r="K7" s="79"/>
      <c r="L7" s="79"/>
      <c r="M7" s="79"/>
      <c r="N7" s="79"/>
      <c r="O7" s="79"/>
      <c r="P7" s="79"/>
      <c r="Q7" s="79"/>
      <c r="R7" s="79"/>
      <c r="S7" s="79"/>
      <c r="T7" s="79"/>
      <c r="U7" s="79"/>
      <c r="V7" s="79"/>
      <c r="W7" s="79"/>
      <c r="X7" s="79"/>
      <c r="Y7" s="79"/>
      <c r="Z7" s="79"/>
      <c r="AA7" s="79"/>
      <c r="AB7" s="79"/>
      <c r="AC7" s="79"/>
      <c r="AD7" s="79"/>
      <c r="AE7" s="79"/>
      <c r="AF7" s="79"/>
      <c r="AG7" s="80"/>
    </row>
    <row r="8" spans="1:33" ht="15" customHeight="1">
      <c r="A8" s="418"/>
      <c r="B8" s="417"/>
      <c r="C8" s="417"/>
      <c r="D8" s="417"/>
      <c r="E8" s="417"/>
      <c r="F8" s="417"/>
      <c r="G8" s="417"/>
      <c r="H8" s="417"/>
      <c r="I8" s="417"/>
      <c r="J8" s="119"/>
      <c r="K8" s="120" t="s">
        <v>395</v>
      </c>
      <c r="L8" s="121">
        <v>4</v>
      </c>
      <c r="M8" s="121" t="s">
        <v>480</v>
      </c>
      <c r="N8" s="121"/>
      <c r="O8" s="285"/>
      <c r="P8" s="121" t="s">
        <v>396</v>
      </c>
      <c r="Q8" s="283"/>
      <c r="R8" s="121"/>
      <c r="S8" s="121"/>
      <c r="T8" s="121"/>
      <c r="U8" s="122"/>
      <c r="V8" s="123"/>
      <c r="W8" s="121"/>
      <c r="X8" s="121"/>
      <c r="Y8" s="121"/>
      <c r="Z8" s="121"/>
      <c r="AA8" s="121"/>
      <c r="AB8" s="121"/>
      <c r="AC8" s="121"/>
      <c r="AD8" s="121"/>
      <c r="AE8" s="124"/>
      <c r="AF8" s="124"/>
      <c r="AG8" s="125"/>
    </row>
    <row r="9" spans="1:33" ht="15" customHeight="1">
      <c r="A9" s="418"/>
      <c r="B9" s="417"/>
      <c r="C9" s="417"/>
      <c r="D9" s="417"/>
      <c r="E9" s="417"/>
      <c r="F9" s="417"/>
      <c r="G9" s="417"/>
      <c r="H9" s="417"/>
      <c r="I9" s="417"/>
      <c r="J9" s="119"/>
      <c r="K9" s="284" t="s">
        <v>1195</v>
      </c>
      <c r="L9" s="121"/>
      <c r="M9" s="121"/>
      <c r="N9" s="121"/>
      <c r="O9" s="121"/>
      <c r="P9" s="121"/>
      <c r="Q9" s="283"/>
      <c r="R9" s="121"/>
      <c r="S9" s="121"/>
      <c r="T9" s="121"/>
      <c r="U9" s="122"/>
      <c r="V9" s="280"/>
      <c r="W9" s="121"/>
      <c r="X9" s="121"/>
      <c r="Y9" s="121"/>
      <c r="Z9" s="121"/>
      <c r="AA9" s="121"/>
      <c r="AB9" s="121"/>
      <c r="AC9" s="121"/>
      <c r="AD9" s="121"/>
      <c r="AE9" s="124"/>
      <c r="AF9" s="124"/>
      <c r="AG9" s="125"/>
    </row>
    <row r="10" spans="1:33" ht="5.0999999999999996" customHeight="1">
      <c r="A10" s="418"/>
      <c r="B10" s="417"/>
      <c r="C10" s="417"/>
      <c r="D10" s="417"/>
      <c r="E10" s="417"/>
      <c r="F10" s="417"/>
      <c r="G10" s="417"/>
      <c r="H10" s="417"/>
      <c r="I10" s="417"/>
      <c r="J10" s="126"/>
      <c r="K10" s="126"/>
      <c r="L10" s="127"/>
      <c r="M10" s="128"/>
      <c r="N10" s="128"/>
      <c r="O10" s="128"/>
      <c r="P10" s="128"/>
      <c r="Q10" s="128"/>
      <c r="R10" s="128"/>
      <c r="S10" s="128"/>
      <c r="T10" s="128"/>
      <c r="U10" s="128"/>
      <c r="V10" s="127"/>
      <c r="W10" s="128"/>
      <c r="X10" s="128"/>
      <c r="Y10" s="128"/>
      <c r="Z10" s="128"/>
      <c r="AA10" s="128"/>
      <c r="AB10" s="128"/>
      <c r="AC10" s="128"/>
      <c r="AD10" s="128"/>
      <c r="AE10" s="128"/>
      <c r="AF10" s="128"/>
      <c r="AG10" s="129"/>
    </row>
    <row r="11" spans="1:33" ht="20.100000000000001" customHeight="1">
      <c r="A11" s="219"/>
      <c r="B11" s="218"/>
      <c r="C11" s="218"/>
      <c r="D11" s="218"/>
      <c r="E11" s="218"/>
      <c r="F11" s="218"/>
      <c r="G11" s="218"/>
      <c r="H11" s="218"/>
      <c r="I11" s="218"/>
      <c r="J11" s="220"/>
      <c r="K11" s="220"/>
      <c r="L11" s="221"/>
      <c r="M11" s="122"/>
      <c r="N11" s="122"/>
      <c r="O11" s="122"/>
      <c r="P11" s="122"/>
      <c r="Q11" s="122"/>
      <c r="R11" s="122"/>
      <c r="S11" s="122"/>
      <c r="T11" s="122"/>
      <c r="U11" s="122"/>
      <c r="V11" s="221"/>
      <c r="W11" s="122"/>
      <c r="X11" s="122"/>
      <c r="Y11" s="122"/>
      <c r="Z11" s="122"/>
      <c r="AA11" s="122"/>
      <c r="AB11" s="122"/>
      <c r="AC11" s="122"/>
      <c r="AD11" s="122"/>
      <c r="AE11" s="122"/>
      <c r="AF11" s="122"/>
      <c r="AG11" s="122"/>
    </row>
    <row r="12" spans="1:33" s="1" customFormat="1" ht="20.100000000000001" customHeight="1">
      <c r="A12" s="1" t="s">
        <v>397</v>
      </c>
    </row>
    <row r="13" spans="1:33" s="1" customFormat="1" ht="57" customHeight="1">
      <c r="B13" s="422" t="s">
        <v>412</v>
      </c>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row>
    <row r="14" spans="1:33" ht="9.9499999999999993" customHeight="1">
      <c r="AB14" s="45"/>
    </row>
    <row r="15" spans="1:33" ht="5.0999999999999996" customHeight="1">
      <c r="B15" s="380" t="s">
        <v>398</v>
      </c>
      <c r="C15" s="381"/>
      <c r="D15" s="381"/>
      <c r="E15" s="381"/>
      <c r="F15" s="381"/>
      <c r="G15" s="382"/>
      <c r="H15" s="425" t="s">
        <v>401</v>
      </c>
      <c r="I15" s="426"/>
      <c r="J15" s="426"/>
      <c r="K15" s="426"/>
      <c r="L15" s="426"/>
      <c r="M15" s="426"/>
      <c r="N15" s="426"/>
      <c r="O15" s="426"/>
      <c r="P15" s="426"/>
      <c r="Q15" s="426"/>
      <c r="R15" s="426"/>
      <c r="S15" s="426"/>
      <c r="T15" s="426"/>
      <c r="U15" s="426"/>
      <c r="V15" s="427"/>
      <c r="W15" s="380" t="s">
        <v>404</v>
      </c>
      <c r="X15" s="381"/>
      <c r="Y15" s="381"/>
      <c r="Z15" s="381"/>
      <c r="AA15" s="382"/>
      <c r="AB15" s="222"/>
      <c r="AC15" s="45"/>
      <c r="AD15" s="45"/>
      <c r="AE15" s="45"/>
      <c r="AF15" s="45"/>
      <c r="AG15" s="45"/>
    </row>
    <row r="16" spans="1:33" ht="15" customHeight="1">
      <c r="B16" s="383"/>
      <c r="C16" s="341"/>
      <c r="D16" s="341"/>
      <c r="E16" s="341"/>
      <c r="F16" s="341"/>
      <c r="G16" s="384"/>
      <c r="H16" s="428"/>
      <c r="I16" s="429"/>
      <c r="J16" s="429"/>
      <c r="K16" s="429"/>
      <c r="L16" s="429"/>
      <c r="M16" s="429"/>
      <c r="N16" s="429"/>
      <c r="O16" s="429"/>
      <c r="P16" s="429"/>
      <c r="Q16" s="429"/>
      <c r="R16" s="429"/>
      <c r="S16" s="429"/>
      <c r="T16" s="429"/>
      <c r="U16" s="429"/>
      <c r="V16" s="430"/>
      <c r="W16" s="383"/>
      <c r="X16" s="341"/>
      <c r="Y16" s="341"/>
      <c r="Z16" s="341"/>
      <c r="AA16" s="384"/>
      <c r="AB16" s="222"/>
      <c r="AD16" s="45"/>
      <c r="AE16" s="45"/>
      <c r="AF16" s="45"/>
      <c r="AG16" s="45"/>
    </row>
    <row r="17" spans="2:32" ht="5.0999999999999996" customHeight="1" thickBot="1">
      <c r="B17" s="383"/>
      <c r="C17" s="341"/>
      <c r="D17" s="341"/>
      <c r="E17" s="341"/>
      <c r="F17" s="341"/>
      <c r="G17" s="384"/>
      <c r="H17" s="428"/>
      <c r="I17" s="429"/>
      <c r="J17" s="429"/>
      <c r="K17" s="429"/>
      <c r="L17" s="429"/>
      <c r="M17" s="429"/>
      <c r="N17" s="429"/>
      <c r="O17" s="429"/>
      <c r="P17" s="429"/>
      <c r="Q17" s="429"/>
      <c r="R17" s="429"/>
      <c r="S17" s="429"/>
      <c r="T17" s="429"/>
      <c r="U17" s="429"/>
      <c r="V17" s="430"/>
      <c r="W17" s="383"/>
      <c r="X17" s="341"/>
      <c r="Y17" s="341"/>
      <c r="Z17" s="341"/>
      <c r="AA17" s="384"/>
      <c r="AB17" s="222"/>
      <c r="AD17" s="45"/>
      <c r="AE17" s="45"/>
      <c r="AF17" s="45"/>
    </row>
    <row r="18" spans="2:32" ht="5.0999999999999996" customHeight="1">
      <c r="B18" s="383"/>
      <c r="C18" s="341"/>
      <c r="D18" s="341"/>
      <c r="E18" s="341"/>
      <c r="F18" s="341"/>
      <c r="G18" s="384"/>
      <c r="H18" s="383"/>
      <c r="I18" s="341"/>
      <c r="J18" s="341"/>
      <c r="K18" s="341"/>
      <c r="L18" s="384"/>
      <c r="M18" s="380" t="s">
        <v>402</v>
      </c>
      <c r="N18" s="381"/>
      <c r="O18" s="381"/>
      <c r="P18" s="381"/>
      <c r="Q18" s="382"/>
      <c r="R18" s="380" t="s">
        <v>403</v>
      </c>
      <c r="S18" s="381"/>
      <c r="T18" s="381"/>
      <c r="U18" s="381"/>
      <c r="V18" s="382"/>
      <c r="W18" s="383"/>
      <c r="X18" s="341"/>
      <c r="Y18" s="341"/>
      <c r="Z18" s="341"/>
      <c r="AA18" s="384"/>
      <c r="AB18" s="222"/>
      <c r="AC18" s="45"/>
      <c r="AD18" s="431" t="s">
        <v>405</v>
      </c>
      <c r="AE18" s="432"/>
      <c r="AF18" s="433"/>
    </row>
    <row r="19" spans="2:32" ht="15" customHeight="1">
      <c r="B19" s="383"/>
      <c r="C19" s="341"/>
      <c r="D19" s="341"/>
      <c r="E19" s="341"/>
      <c r="F19" s="341"/>
      <c r="G19" s="384"/>
      <c r="H19" s="383"/>
      <c r="I19" s="341"/>
      <c r="J19" s="341"/>
      <c r="K19" s="341"/>
      <c r="L19" s="384"/>
      <c r="M19" s="383"/>
      <c r="N19" s="341"/>
      <c r="O19" s="341"/>
      <c r="P19" s="341"/>
      <c r="Q19" s="384"/>
      <c r="R19" s="383"/>
      <c r="S19" s="341"/>
      <c r="T19" s="341"/>
      <c r="U19" s="341"/>
      <c r="V19" s="384"/>
      <c r="W19" s="383"/>
      <c r="X19" s="341"/>
      <c r="Y19" s="341"/>
      <c r="Z19" s="341"/>
      <c r="AA19" s="384"/>
      <c r="AB19" s="222"/>
      <c r="AC19" s="45"/>
      <c r="AD19" s="434"/>
      <c r="AE19" s="435"/>
      <c r="AF19" s="436"/>
    </row>
    <row r="20" spans="2:32" ht="5.0999999999999996" customHeight="1">
      <c r="B20" s="385"/>
      <c r="C20" s="386"/>
      <c r="D20" s="386"/>
      <c r="E20" s="386"/>
      <c r="F20" s="386"/>
      <c r="G20" s="387"/>
      <c r="H20" s="385"/>
      <c r="I20" s="386"/>
      <c r="J20" s="386"/>
      <c r="K20" s="386"/>
      <c r="L20" s="387"/>
      <c r="M20" s="385"/>
      <c r="N20" s="386"/>
      <c r="O20" s="386"/>
      <c r="P20" s="386"/>
      <c r="Q20" s="387"/>
      <c r="R20" s="385"/>
      <c r="S20" s="386"/>
      <c r="T20" s="386"/>
      <c r="U20" s="386"/>
      <c r="V20" s="387"/>
      <c r="W20" s="385"/>
      <c r="X20" s="386"/>
      <c r="Y20" s="386"/>
      <c r="Z20" s="386"/>
      <c r="AA20" s="387"/>
      <c r="AB20" s="222"/>
      <c r="AC20" s="45"/>
      <c r="AD20" s="437"/>
      <c r="AE20" s="438"/>
      <c r="AF20" s="439"/>
    </row>
    <row r="21" spans="2:32" ht="5.0999999999999996" customHeight="1">
      <c r="B21" s="223"/>
      <c r="C21" s="4"/>
      <c r="D21" s="4"/>
      <c r="E21" s="4"/>
      <c r="F21" s="4"/>
      <c r="G21" s="10"/>
      <c r="H21" s="223"/>
      <c r="I21" s="4"/>
      <c r="J21" s="4"/>
      <c r="K21" s="4"/>
      <c r="L21" s="10"/>
      <c r="M21" s="223"/>
      <c r="N21" s="4"/>
      <c r="O21" s="4"/>
      <c r="P21" s="4"/>
      <c r="Q21" s="10"/>
      <c r="R21" s="223"/>
      <c r="S21" s="4"/>
      <c r="T21" s="4"/>
      <c r="U21" s="4"/>
      <c r="V21" s="10"/>
      <c r="W21" s="223"/>
      <c r="X21" s="4"/>
      <c r="Y21" s="4"/>
      <c r="Z21" s="4"/>
      <c r="AA21" s="10"/>
      <c r="AB21" s="222"/>
      <c r="AC21" s="45"/>
      <c r="AD21" s="440" t="str">
        <f>IF(I22&lt;=1,"申請可",(IF(N22/I22&gt;=1/2,"申請可","不可")))</f>
        <v>申請可</v>
      </c>
      <c r="AE21" s="441"/>
      <c r="AF21" s="442"/>
    </row>
    <row r="22" spans="2:32" ht="15" customHeight="1">
      <c r="B22" s="383" t="s">
        <v>399</v>
      </c>
      <c r="C22" s="341"/>
      <c r="D22" s="341"/>
      <c r="E22" s="341"/>
      <c r="F22" s="341"/>
      <c r="G22" s="384"/>
      <c r="H22" s="224"/>
      <c r="I22" s="423"/>
      <c r="J22" s="424"/>
      <c r="K22" s="217" t="s">
        <v>400</v>
      </c>
      <c r="L22" s="11"/>
      <c r="M22" s="224"/>
      <c r="N22" s="423"/>
      <c r="O22" s="424"/>
      <c r="P22" s="217" t="s">
        <v>400</v>
      </c>
      <c r="Q22" s="11"/>
      <c r="R22" s="224"/>
      <c r="S22" s="449">
        <f>I22-N22</f>
        <v>0</v>
      </c>
      <c r="T22" s="449"/>
      <c r="U22" s="449"/>
      <c r="V22" s="11"/>
      <c r="W22" s="224"/>
      <c r="X22" s="421" t="str">
        <f>IF(AND(I22&gt;0,N22&gt;0),N22/I22,"")</f>
        <v/>
      </c>
      <c r="Y22" s="421"/>
      <c r="Z22" s="421"/>
      <c r="AA22" s="11"/>
      <c r="AB22" s="222"/>
      <c r="AC22" s="45"/>
      <c r="AD22" s="443"/>
      <c r="AE22" s="444"/>
      <c r="AF22" s="445"/>
    </row>
    <row r="23" spans="2:32" ht="5.0999999999999996" customHeight="1" thickBot="1">
      <c r="B23" s="225"/>
      <c r="C23" s="7"/>
      <c r="D23" s="7"/>
      <c r="E23" s="7"/>
      <c r="F23" s="7"/>
      <c r="G23" s="12"/>
      <c r="H23" s="225"/>
      <c r="I23" s="7"/>
      <c r="J23" s="7"/>
      <c r="K23" s="7"/>
      <c r="L23" s="12"/>
      <c r="M23" s="225"/>
      <c r="N23" s="7"/>
      <c r="O23" s="7"/>
      <c r="P23" s="7"/>
      <c r="Q23" s="12"/>
      <c r="R23" s="225"/>
      <c r="S23" s="7"/>
      <c r="T23" s="7"/>
      <c r="U23" s="7"/>
      <c r="V23" s="12"/>
      <c r="W23" s="225"/>
      <c r="X23" s="7"/>
      <c r="Y23" s="7"/>
      <c r="Z23" s="7"/>
      <c r="AA23" s="12"/>
      <c r="AB23" s="222"/>
      <c r="AC23" s="45"/>
      <c r="AD23" s="446"/>
      <c r="AE23" s="447"/>
      <c r="AF23" s="448"/>
    </row>
    <row r="24" spans="2:32" ht="20.100000000000001" customHeight="1">
      <c r="B24" s="261" t="s">
        <v>481</v>
      </c>
      <c r="AB24" s="45"/>
    </row>
    <row r="25" spans="2:32" ht="20.100000000000001" customHeight="1">
      <c r="B25" s="1" t="s">
        <v>538</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2:32" ht="20.100000000000001" customHeight="1"/>
    <row r="27" spans="2:32" ht="20.100000000000001" customHeight="1"/>
    <row r="28" spans="2:32" ht="20.100000000000001" customHeight="1"/>
    <row r="29" spans="2:32" ht="20.100000000000001" customHeight="1"/>
    <row r="30" spans="2:32" ht="20.100000000000001" customHeight="1"/>
    <row r="31" spans="2:32" ht="20.100000000000001" customHeight="1"/>
    <row r="32" spans="2: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spans="1:34" s="46" customFormat="1" ht="20.100000000000001"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row>
    <row r="114" spans="1:34" s="46" customFormat="1" ht="20.100000000000001"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7"/>
    </row>
    <row r="115" spans="1:34" s="46" customFormat="1" ht="20.100000000000001"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row>
    <row r="116" spans="1:34" s="46" customFormat="1" ht="20.100000000000001"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row>
    <row r="117" spans="1:34" s="46" customFormat="1" ht="20.100000000000001"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row>
    <row r="118" spans="1:34" s="46" customFormat="1" ht="20.100000000000001"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row>
    <row r="119" spans="1:34" s="46" customFormat="1" ht="20.100000000000001"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row>
    <row r="120" spans="1:34" s="46" customFormat="1" ht="20.100000000000001"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4" s="46" customFormat="1" ht="20.100000000000001"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4" s="46" customFormat="1" ht="20.100000000000001"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4" s="46" customFormat="1" ht="20.100000000000001"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row r="124" spans="1:34" s="46" customFormat="1" ht="20.100000000000001"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row>
    <row r="125" spans="1:34" s="46" customFormat="1" ht="20.100000000000001"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row>
    <row r="126" spans="1:34" s="46" customFormat="1" ht="20.100000000000001"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row>
    <row r="127" spans="1:34" s="46" customFormat="1" ht="1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row>
    <row r="128" spans="1:34" s="46" customFormat="1" ht="5.0999999999999996"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row>
    <row r="129" spans="1:33" s="46" customFormat="1" ht="1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row>
    <row r="131" spans="1:33" ht="5.0999999999999996" customHeight="1"/>
    <row r="133" spans="1:33" ht="5.0999999999999996" customHeight="1"/>
    <row r="134" spans="1:33" ht="200.1" customHeight="1"/>
    <row r="135" spans="1:33" ht="15" customHeight="1"/>
    <row r="138" spans="1:33" ht="5.0999999999999996" customHeight="1"/>
    <row r="140" spans="1:33" ht="5.0999999999999996" customHeight="1"/>
  </sheetData>
  <sheetProtection algorithmName="SHA-512" hashValue="B6PQ7HkZDEdNTr2qOUfgwPSHxMt+4oBmPOb9IzYl6NeSpcxBvb+sK/7MysiqZkumQyauhvort9Sy7TsiXAAudg==" saltValue="wbYk0hvXyLsnBQTdDGTouw==" spinCount="100000" sheet="1" selectLockedCells="1"/>
  <customSheetViews>
    <customSheetView guid="{F5BE8772-6784-FB4C-8209-94E9FCC2FC4F}" showGridLines="0" topLeftCell="A13">
      <selection activeCell="A161" sqref="A161:P161"/>
      <rowBreaks count="1" manualBreakCount="1">
        <brk id="118" max="16383" man="1"/>
      </rowBreaks>
      <pageMargins left="0.70866141732283472" right="0.70866141732283472" top="0.74803149606299213" bottom="0.74803149606299213" header="0.31496062992125984" footer="0.31496062992125984"/>
      <pageSetup paperSize="9" scale="46" orientation="portrait" r:id="rId1"/>
    </customSheetView>
  </customSheetViews>
  <mergeCells count="19">
    <mergeCell ref="X22:Z22"/>
    <mergeCell ref="B13:AG13"/>
    <mergeCell ref="B22:G22"/>
    <mergeCell ref="I22:J22"/>
    <mergeCell ref="N22:O22"/>
    <mergeCell ref="H18:L20"/>
    <mergeCell ref="M18:Q20"/>
    <mergeCell ref="R18:V20"/>
    <mergeCell ref="B15:G20"/>
    <mergeCell ref="H15:V17"/>
    <mergeCell ref="W15:AA20"/>
    <mergeCell ref="AD18:AF20"/>
    <mergeCell ref="AD21:AF23"/>
    <mergeCell ref="S22:U22"/>
    <mergeCell ref="A1:AG1"/>
    <mergeCell ref="A2:AG2"/>
    <mergeCell ref="B7:I10"/>
    <mergeCell ref="A7:A10"/>
    <mergeCell ref="A6:AG6"/>
  </mergeCells>
  <phoneticPr fontId="16"/>
  <conditionalFormatting sqref="I22:J22">
    <cfRule type="containsBlanks" dxfId="192" priority="3">
      <formula>LEN(TRIM(I22))=0</formula>
    </cfRule>
  </conditionalFormatting>
  <conditionalFormatting sqref="N22:O22">
    <cfRule type="containsBlanks" dxfId="191" priority="2">
      <formula>LEN(TRIM(N22))=0</formula>
    </cfRule>
  </conditionalFormatting>
  <conditionalFormatting sqref="O8">
    <cfRule type="containsBlanks" dxfId="190" priority="1">
      <formula>LEN(TRIM(O8))=0</formula>
    </cfRule>
  </conditionalFormatting>
  <dataValidations count="3">
    <dataValidation type="textLength" operator="greaterThanOrEqual" showInputMessage="1" showErrorMessage="1" errorTitle="入力してください" sqref="W8:AD9 M8:N9 P8:P9 R8:T9 O9" xr:uid="{00000000-0002-0000-0300-000011000000}">
      <formula1>1</formula1>
    </dataValidation>
    <dataValidation type="list" operator="greaterThanOrEqual" showInputMessage="1" showErrorMessage="1" errorTitle="入力してください" sqref="L8:L9" xr:uid="{EA4C2C46-E207-294E-83A5-11E0F3F17AE6}">
      <formula1>"4"</formula1>
    </dataValidation>
    <dataValidation type="list" operator="greaterThanOrEqual" showInputMessage="1" showErrorMessage="1" errorTitle="入力してください" sqref="O8" xr:uid="{337E36D5-1A4A-A64C-9669-3D6AF4763F1A}">
      <formula1>"1,2,3,4,5"</formula1>
    </dataValidation>
  </dataValidations>
  <pageMargins left="0.70866141732283472" right="0.70866141732283472" top="0.74803149606299213" bottom="0.74803149606299213" header="0.31496062992125984" footer="0.31496062992125984"/>
  <pageSetup paperSize="9" scale="4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18B4-E986-334B-A906-A48F78BF8F45}">
  <sheetPr codeName="Sheet4"/>
  <dimension ref="A1:AI31"/>
  <sheetViews>
    <sheetView showGridLines="0" zoomScale="80" zoomScaleNormal="80" zoomScaleSheetLayoutView="92" zoomScalePageLayoutView="75" workbookViewId="0">
      <selection activeCell="B8" sqref="B8:H8"/>
    </sheetView>
  </sheetViews>
  <sheetFormatPr defaultColWidth="10.5546875" defaultRowHeight="15.75"/>
  <cols>
    <col min="1" max="11" width="3.6640625" style="41" customWidth="1"/>
    <col min="12" max="12" width="3.5546875" style="41" customWidth="1"/>
    <col min="13" max="69" width="3.6640625" style="41" customWidth="1"/>
    <col min="70" max="16384" width="10.5546875" style="41"/>
  </cols>
  <sheetData>
    <row r="1" spans="1:35" ht="24">
      <c r="A1" s="450" t="s">
        <v>391</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row>
    <row r="2" spans="1:35" ht="19.5">
      <c r="A2" s="415" t="str">
        <f>'F1'!A2</f>
        <v>令和４年度第２回</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row>
    <row r="3" spans="1:3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row>
    <row r="4" spans="1:35" ht="17.25">
      <c r="A4" s="134" t="s">
        <v>406</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35" ht="20.100000000000001" customHeight="1">
      <c r="A5" s="451" t="s">
        <v>375</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row>
    <row r="6" spans="1:35" ht="20.100000000000001" customHeight="1">
      <c r="A6" s="214" t="s">
        <v>376</v>
      </c>
      <c r="B6" s="166"/>
      <c r="C6" s="58"/>
      <c r="D6" s="58"/>
      <c r="E6" s="58"/>
      <c r="F6" s="58"/>
      <c r="G6" s="58"/>
      <c r="H6" s="58"/>
      <c r="J6" s="166" t="str">
        <f>IF(OR(B8="",B9="",B10="",B11=""),"※入力してください","")</f>
        <v>※入力してください</v>
      </c>
      <c r="K6" s="58"/>
      <c r="L6" s="58"/>
      <c r="M6" s="58"/>
      <c r="N6" s="58"/>
      <c r="O6" s="58"/>
      <c r="P6" s="58"/>
      <c r="Q6" s="58"/>
      <c r="R6" s="58"/>
      <c r="S6" s="58"/>
      <c r="T6" s="58"/>
      <c r="U6" s="58"/>
      <c r="V6" s="58"/>
      <c r="W6" s="58"/>
      <c r="X6" s="58"/>
      <c r="Y6" s="58"/>
      <c r="Z6" s="58"/>
      <c r="AA6" s="58"/>
      <c r="AB6" s="65"/>
      <c r="AC6" s="61"/>
      <c r="AD6" s="61"/>
      <c r="AE6" s="61"/>
      <c r="AF6" s="61"/>
      <c r="AG6" s="61"/>
    </row>
    <row r="7" spans="1:35" ht="30" customHeight="1">
      <c r="A7" s="146"/>
      <c r="B7" s="471" t="s">
        <v>222</v>
      </c>
      <c r="C7" s="472"/>
      <c r="D7" s="472"/>
      <c r="E7" s="472"/>
      <c r="F7" s="472"/>
      <c r="G7" s="472"/>
      <c r="H7" s="473"/>
      <c r="I7" s="471" t="s">
        <v>272</v>
      </c>
      <c r="J7" s="472"/>
      <c r="K7" s="472"/>
      <c r="L7" s="472"/>
      <c r="M7" s="472"/>
      <c r="N7" s="472"/>
      <c r="O7" s="472"/>
      <c r="P7" s="472"/>
      <c r="Q7" s="472"/>
      <c r="R7" s="472"/>
      <c r="S7" s="472"/>
      <c r="T7" s="472"/>
      <c r="U7" s="472"/>
      <c r="V7" s="472"/>
      <c r="W7" s="472"/>
      <c r="X7" s="472"/>
      <c r="Y7" s="472"/>
      <c r="Z7" s="472"/>
      <c r="AA7" s="472"/>
      <c r="AB7" s="472"/>
      <c r="AC7" s="472"/>
      <c r="AD7" s="472"/>
      <c r="AE7" s="472"/>
      <c r="AF7" s="472"/>
      <c r="AG7" s="473"/>
    </row>
    <row r="8" spans="1:35" ht="50.1" customHeight="1">
      <c r="A8" s="147">
        <v>1</v>
      </c>
      <c r="B8" s="474"/>
      <c r="C8" s="475"/>
      <c r="D8" s="475"/>
      <c r="E8" s="475"/>
      <c r="F8" s="475"/>
      <c r="G8" s="475"/>
      <c r="H8" s="476"/>
      <c r="I8" s="477" t="s">
        <v>281</v>
      </c>
      <c r="J8" s="478"/>
      <c r="K8" s="478"/>
      <c r="L8" s="478"/>
      <c r="M8" s="478"/>
      <c r="N8" s="478"/>
      <c r="O8" s="478"/>
      <c r="P8" s="478"/>
      <c r="Q8" s="478"/>
      <c r="R8" s="478"/>
      <c r="S8" s="478"/>
      <c r="T8" s="478"/>
      <c r="U8" s="478"/>
      <c r="V8" s="478"/>
      <c r="W8" s="478"/>
      <c r="X8" s="478"/>
      <c r="Y8" s="478"/>
      <c r="Z8" s="478"/>
      <c r="AA8" s="478"/>
      <c r="AB8" s="478"/>
      <c r="AC8" s="478"/>
      <c r="AD8" s="478"/>
      <c r="AE8" s="478"/>
      <c r="AF8" s="478"/>
      <c r="AG8" s="479"/>
      <c r="AH8" s="45"/>
      <c r="AI8" s="45"/>
    </row>
    <row r="9" spans="1:35" ht="50.1" customHeight="1">
      <c r="A9" s="147">
        <v>2</v>
      </c>
      <c r="B9" s="474"/>
      <c r="C9" s="475"/>
      <c r="D9" s="475"/>
      <c r="E9" s="475"/>
      <c r="F9" s="475"/>
      <c r="G9" s="475"/>
      <c r="H9" s="476"/>
      <c r="I9" s="477" t="s">
        <v>282</v>
      </c>
      <c r="J9" s="478"/>
      <c r="K9" s="478"/>
      <c r="L9" s="478"/>
      <c r="M9" s="478"/>
      <c r="N9" s="478"/>
      <c r="O9" s="478"/>
      <c r="P9" s="478"/>
      <c r="Q9" s="478"/>
      <c r="R9" s="478"/>
      <c r="S9" s="478"/>
      <c r="T9" s="478"/>
      <c r="U9" s="478"/>
      <c r="V9" s="478"/>
      <c r="W9" s="478"/>
      <c r="X9" s="478"/>
      <c r="Y9" s="478"/>
      <c r="Z9" s="478"/>
      <c r="AA9" s="478"/>
      <c r="AB9" s="478"/>
      <c r="AC9" s="478"/>
      <c r="AD9" s="478"/>
      <c r="AE9" s="478"/>
      <c r="AF9" s="478"/>
      <c r="AG9" s="479"/>
      <c r="AH9" s="45"/>
      <c r="AI9" s="45"/>
    </row>
    <row r="10" spans="1:35" ht="50.1" customHeight="1">
      <c r="A10" s="147">
        <v>3</v>
      </c>
      <c r="B10" s="474"/>
      <c r="C10" s="475"/>
      <c r="D10" s="475"/>
      <c r="E10" s="475"/>
      <c r="F10" s="475"/>
      <c r="G10" s="475"/>
      <c r="H10" s="476"/>
      <c r="I10" s="477" t="s">
        <v>283</v>
      </c>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9"/>
      <c r="AH10" s="45"/>
      <c r="AI10" s="45"/>
    </row>
    <row r="11" spans="1:35" ht="50.1" customHeight="1">
      <c r="A11" s="147">
        <v>4</v>
      </c>
      <c r="B11" s="474"/>
      <c r="C11" s="475"/>
      <c r="D11" s="475"/>
      <c r="E11" s="475"/>
      <c r="F11" s="475"/>
      <c r="G11" s="475"/>
      <c r="H11" s="476"/>
      <c r="I11" s="477" t="s">
        <v>284</v>
      </c>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9"/>
      <c r="AH11" s="45"/>
      <c r="AI11" s="45"/>
    </row>
    <row r="12" spans="1:35" ht="24.95" customHeight="1">
      <c r="A12" s="462">
        <v>5</v>
      </c>
      <c r="B12" s="453" t="s">
        <v>1196</v>
      </c>
      <c r="C12" s="454"/>
      <c r="D12" s="454"/>
      <c r="E12" s="454"/>
      <c r="F12" s="454"/>
      <c r="G12" s="454"/>
      <c r="H12" s="455"/>
      <c r="I12" s="486" t="s">
        <v>223</v>
      </c>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8"/>
      <c r="AH12" s="45"/>
      <c r="AI12" s="45"/>
    </row>
    <row r="13" spans="1:35" ht="24.95" customHeight="1">
      <c r="A13" s="463"/>
      <c r="B13" s="456"/>
      <c r="C13" s="457"/>
      <c r="D13" s="457"/>
      <c r="E13" s="457"/>
      <c r="F13" s="457"/>
      <c r="G13" s="457"/>
      <c r="H13" s="458"/>
      <c r="I13" s="151"/>
      <c r="J13" s="468"/>
      <c r="K13" s="469"/>
      <c r="L13" s="469"/>
      <c r="M13" s="469"/>
      <c r="N13" s="469"/>
      <c r="O13" s="469"/>
      <c r="P13" s="469"/>
      <c r="Q13" s="469"/>
      <c r="R13" s="469"/>
      <c r="S13" s="469"/>
      <c r="T13" s="469"/>
      <c r="U13" s="469"/>
      <c r="V13" s="469"/>
      <c r="W13" s="469"/>
      <c r="X13" s="469"/>
      <c r="Y13" s="469"/>
      <c r="Z13" s="469"/>
      <c r="AA13" s="469"/>
      <c r="AB13" s="469"/>
      <c r="AC13" s="469"/>
      <c r="AD13" s="469"/>
      <c r="AE13" s="469"/>
      <c r="AF13" s="470"/>
      <c r="AG13" s="168"/>
      <c r="AH13" s="45"/>
      <c r="AI13" s="45"/>
    </row>
    <row r="14" spans="1:35" ht="5.0999999999999996" customHeight="1">
      <c r="A14" s="464"/>
      <c r="B14" s="459"/>
      <c r="C14" s="460"/>
      <c r="D14" s="460"/>
      <c r="E14" s="460"/>
      <c r="F14" s="460"/>
      <c r="G14" s="460"/>
      <c r="H14" s="461"/>
      <c r="I14" s="465"/>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7"/>
      <c r="AH14" s="45"/>
      <c r="AI14" s="45"/>
    </row>
    <row r="15" spans="1:35" s="63" customFormat="1" ht="71.099999999999994" customHeight="1">
      <c r="A15" s="483" t="s">
        <v>224</v>
      </c>
      <c r="B15" s="484"/>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5"/>
      <c r="AI15" s="64"/>
    </row>
    <row r="16" spans="1:35" s="63" customFormat="1" ht="20.100000000000001" customHeight="1">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I16" s="64"/>
    </row>
    <row r="17" spans="1:33" ht="20.100000000000001" customHeight="1">
      <c r="A17" s="56"/>
      <c r="B17" s="58"/>
      <c r="C17" s="58"/>
      <c r="D17" s="58"/>
      <c r="E17" s="58"/>
      <c r="F17" s="58"/>
      <c r="G17" s="58"/>
      <c r="H17" s="58"/>
      <c r="I17" s="62"/>
      <c r="J17" s="62"/>
      <c r="K17" s="59"/>
      <c r="L17" s="59"/>
      <c r="M17" s="59"/>
      <c r="N17" s="59"/>
      <c r="O17" s="59"/>
      <c r="P17" s="59"/>
      <c r="Q17" s="61"/>
      <c r="R17" s="61"/>
      <c r="S17" s="61"/>
      <c r="T17" s="61"/>
      <c r="U17" s="61"/>
      <c r="V17" s="61"/>
      <c r="W17" s="61"/>
      <c r="X17" s="61"/>
      <c r="Y17" s="61"/>
      <c r="Z17" s="61"/>
      <c r="AB17"/>
      <c r="AC17" s="82"/>
      <c r="AE17" s="61"/>
      <c r="AF17" s="61"/>
      <c r="AG17" s="61"/>
    </row>
    <row r="18" spans="1:33" ht="17.25">
      <c r="A18" s="114" t="s">
        <v>308</v>
      </c>
      <c r="B18" s="115"/>
      <c r="C18" s="115"/>
      <c r="D18" s="115"/>
      <c r="E18" s="115"/>
      <c r="F18" s="115"/>
      <c r="G18" s="115"/>
      <c r="H18" s="115"/>
      <c r="I18" s="115"/>
      <c r="J18" s="82"/>
      <c r="K18" s="82"/>
      <c r="L18" s="82"/>
      <c r="M18" s="82"/>
      <c r="N18" s="86"/>
      <c r="O18" s="82"/>
      <c r="P18" s="82"/>
      <c r="Q18" s="82"/>
      <c r="R18" s="82"/>
      <c r="S18" s="82"/>
      <c r="T18" s="82"/>
      <c r="U18" s="82"/>
      <c r="V18" s="82"/>
      <c r="W18" s="82"/>
      <c r="X18" s="82"/>
      <c r="Y18" s="82"/>
      <c r="Z18" s="82"/>
      <c r="AA18" s="82"/>
      <c r="AB18" s="82"/>
      <c r="AC18" s="82"/>
      <c r="AD18" s="82"/>
      <c r="AE18" s="82"/>
      <c r="AF18" s="82"/>
      <c r="AG18" s="82"/>
    </row>
    <row r="19" spans="1:33">
      <c r="A19" s="198" t="s">
        <v>482</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row>
    <row r="20" spans="1:33">
      <c r="A20" s="198"/>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row>
    <row r="21" spans="1:33">
      <c r="B21" s="116"/>
      <c r="D21" s="1" t="s">
        <v>413</v>
      </c>
    </row>
    <row r="23" spans="1:33" ht="189.95" customHeight="1">
      <c r="A23" s="480" t="s">
        <v>483</v>
      </c>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2"/>
    </row>
    <row r="24" spans="1:33" ht="20.100000000000001" customHeight="1">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row>
    <row r="25" spans="1:33" ht="20.100000000000001" customHeight="1"/>
    <row r="26" spans="1:33" ht="17.25">
      <c r="A26" s="114" t="s">
        <v>309</v>
      </c>
      <c r="B26" s="115"/>
      <c r="C26" s="115"/>
      <c r="D26" s="115"/>
      <c r="E26" s="115"/>
      <c r="F26" s="115"/>
      <c r="G26" s="115"/>
      <c r="H26" s="115"/>
      <c r="I26" s="115"/>
      <c r="J26" s="82"/>
      <c r="K26" s="82"/>
      <c r="L26" s="82"/>
      <c r="M26" s="82"/>
      <c r="N26" s="86"/>
      <c r="O26" s="82"/>
      <c r="P26" s="82"/>
      <c r="Q26" s="82"/>
      <c r="R26" s="82"/>
      <c r="S26" s="82"/>
      <c r="T26" s="82"/>
      <c r="U26" s="82"/>
      <c r="V26" s="82"/>
      <c r="W26" s="82"/>
      <c r="X26" s="82"/>
      <c r="Y26" s="82"/>
      <c r="Z26" s="82"/>
      <c r="AA26" s="82"/>
      <c r="AB26" s="82"/>
      <c r="AC26" s="82"/>
      <c r="AD26" s="82"/>
      <c r="AE26" s="82"/>
      <c r="AF26" s="82"/>
      <c r="AG26" s="82"/>
    </row>
    <row r="27" spans="1:33">
      <c r="A27" s="199" t="s">
        <v>484</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row>
    <row r="28" spans="1:33">
      <c r="A28" s="198"/>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row>
    <row r="29" spans="1:33">
      <c r="B29" s="116"/>
      <c r="D29" s="1" t="s">
        <v>416</v>
      </c>
    </row>
    <row r="31" spans="1:33" ht="170.1" customHeight="1">
      <c r="A31" s="480" t="s">
        <v>485</v>
      </c>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2"/>
    </row>
  </sheetData>
  <sheetProtection algorithmName="SHA-512" hashValue="j/t/KlIpcxLQzClp5cIOADadbfoXTft9yjc4Em8Jx8K4GmXVEFqv9EhTr9lq0v9W8FA7YS+j27fZBEzwDRIVGA==" saltValue="3pCJ9Ivfe9z3HFmuJxqwfA==" spinCount="100000" sheet="1" selectLockedCells="1"/>
  <customSheetViews>
    <customSheetView guid="{F5BE8772-6784-FB4C-8209-94E9FCC2FC4F}" showGridLines="0">
      <selection activeCell="J17" sqref="J17:AF17"/>
      <pageMargins left="0.69930555555555596" right="0.69930555555555596" top="0.75" bottom="0.75" header="0.3" footer="0.3"/>
      <pageSetup paperSize="9" scale="48" orientation="portrait" r:id="rId1"/>
    </customSheetView>
  </customSheetViews>
  <mergeCells count="21">
    <mergeCell ref="A23:AG23"/>
    <mergeCell ref="A31:AG31"/>
    <mergeCell ref="A15:AG15"/>
    <mergeCell ref="I10:AG10"/>
    <mergeCell ref="I11:AG11"/>
    <mergeCell ref="I12:AG12"/>
    <mergeCell ref="A1:AG1"/>
    <mergeCell ref="A2:AG2"/>
    <mergeCell ref="A5:AG5"/>
    <mergeCell ref="B12:H14"/>
    <mergeCell ref="A12:A14"/>
    <mergeCell ref="I14:AG14"/>
    <mergeCell ref="J13:AF13"/>
    <mergeCell ref="B7:H7"/>
    <mergeCell ref="B8:H8"/>
    <mergeCell ref="B9:H9"/>
    <mergeCell ref="I7:AG7"/>
    <mergeCell ref="I8:AG8"/>
    <mergeCell ref="I9:AG9"/>
    <mergeCell ref="B11:H11"/>
    <mergeCell ref="B10:H10"/>
  </mergeCells>
  <phoneticPr fontId="16"/>
  <conditionalFormatting sqref="B8:H11 B12">
    <cfRule type="containsBlanks" dxfId="189" priority="4">
      <formula>LEN(TRIM(B8))=0</formula>
    </cfRule>
  </conditionalFormatting>
  <conditionalFormatting sqref="J13:AF13">
    <cfRule type="containsBlanks" dxfId="188" priority="3">
      <formula>LEN(TRIM(J13))=0</formula>
    </cfRule>
  </conditionalFormatting>
  <conditionalFormatting sqref="B21">
    <cfRule type="expression" dxfId="187" priority="2">
      <formula>AND(B21="",C26="",C28="",C30="",C32="",C34="",C36="",C38="",C40="",C42="",C44="",C46="")</formula>
    </cfRule>
  </conditionalFormatting>
  <conditionalFormatting sqref="B29">
    <cfRule type="expression" dxfId="186" priority="1">
      <formula>AND(B29="",C33="",C35="",C37="",C39="",C41="",C43="",C45="",C47="",C49="",C51="",C53="")</formula>
    </cfRule>
  </conditionalFormatting>
  <dataValidations count="4">
    <dataValidation type="list" allowBlank="1" showInputMessage="1" showErrorMessage="1" sqref="C8:H11 B8:B11" xr:uid="{423B8E20-6C69-F641-B28A-E48447AFB055}">
      <formula1>"取り組む予定はない,既に取り組んでいて、引続き実施,新たに取り組む予定"</formula1>
    </dataValidation>
    <dataValidation type="list" allowBlank="1" showInputMessage="1" showErrorMessage="1" sqref="I17" xr:uid="{52EBC01F-F58E-D240-AACB-C6E7F20364D5}">
      <formula1>"平成20,平成21,平成22,平成23,平成24,平成25,平成26,平成27,平成28,平成29,平成30,平成31,令和元"</formula1>
    </dataValidation>
    <dataValidation type="list" allowBlank="1" showInputMessage="1" showErrorMessage="1" sqref="B21 B29" xr:uid="{0A97D4AF-666F-B649-B398-2EF7659BA8D8}">
      <formula1>"◯,　,"</formula1>
    </dataValidation>
    <dataValidation type="list" allowBlank="1" showInputMessage="1" showErrorMessage="1" sqref="B12:H14" xr:uid="{4BB90108-143C-D842-80BB-6EAAC815494C}">
      <formula1>"　,取り組む予定はない,既に取り組んでいて、引続き実施,新たに取り組む予定"</formula1>
    </dataValidation>
  </dataValidations>
  <pageMargins left="0.69930555555555596" right="0.69930555555555596" top="0.75" bottom="0.75" header="0.3" footer="0.3"/>
  <pageSetup paperSize="9" scale="4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FA16C-1ED9-EC45-8964-79C8588868EB}">
  <dimension ref="A1:AH110"/>
  <sheetViews>
    <sheetView showGridLines="0" zoomScale="110" zoomScaleNormal="110" zoomScaleSheetLayoutView="110" zoomScalePageLayoutView="75" workbookViewId="0">
      <selection activeCell="K13" sqref="K13:L13"/>
    </sheetView>
  </sheetViews>
  <sheetFormatPr defaultColWidth="10.5546875" defaultRowHeight="15.75"/>
  <cols>
    <col min="1" max="31" width="3.6640625" style="41" customWidth="1"/>
    <col min="32" max="32" width="3.33203125" style="41" customWidth="1"/>
    <col min="33" max="78" width="3.6640625" style="41" customWidth="1"/>
    <col min="79" max="16384" width="10.5546875" style="41"/>
  </cols>
  <sheetData>
    <row r="1" spans="1:33" ht="24">
      <c r="A1" s="414" t="s">
        <v>391</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row>
    <row r="2" spans="1:33" ht="19.5">
      <c r="A2" s="415" t="str">
        <f>'F1'!A2</f>
        <v>令和４年度第２回</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row>
    <row r="4" spans="1:33" ht="17.25">
      <c r="A4" s="52" t="s">
        <v>406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ht="20.100000000000001" customHeight="1">
      <c r="A5" s="105" t="s">
        <v>486</v>
      </c>
      <c r="B5" s="105"/>
      <c r="C5" s="105"/>
      <c r="D5" s="105"/>
      <c r="E5" s="105"/>
      <c r="F5" s="105"/>
      <c r="G5" s="105"/>
      <c r="H5" s="105"/>
      <c r="I5" s="105"/>
      <c r="J5" s="54"/>
      <c r="K5" s="66"/>
      <c r="L5" s="66"/>
      <c r="M5" s="66"/>
      <c r="N5" s="66"/>
      <c r="O5" s="66"/>
      <c r="P5" s="66"/>
      <c r="Q5" s="66"/>
      <c r="R5" s="66"/>
      <c r="S5" s="66"/>
      <c r="T5" s="66"/>
      <c r="U5" s="66"/>
      <c r="V5" s="66"/>
      <c r="W5" s="66"/>
      <c r="X5" s="66"/>
      <c r="Y5" s="66"/>
      <c r="Z5" s="66"/>
      <c r="AA5" s="66"/>
      <c r="AB5" s="66"/>
      <c r="AC5" s="66"/>
      <c r="AD5" s="66"/>
      <c r="AE5" s="66"/>
      <c r="AF5" s="66"/>
      <c r="AG5" s="66"/>
    </row>
    <row r="6" spans="1:33" ht="5.0999999999999996" customHeight="1">
      <c r="A6" s="489">
        <f ca="1">MAX(INDIRECT(ADDRESS(1,COLUMN())):INDIRECT(ADDRESS(ROW()-1,COLUMN())))+1</f>
        <v>1</v>
      </c>
      <c r="B6" s="416" t="s">
        <v>198</v>
      </c>
      <c r="C6" s="417"/>
      <c r="D6" s="417"/>
      <c r="E6" s="417"/>
      <c r="F6" s="417"/>
      <c r="G6" s="417"/>
      <c r="H6" s="417"/>
      <c r="I6" s="417"/>
      <c r="J6" s="106"/>
      <c r="K6" s="79"/>
      <c r="L6" s="79"/>
      <c r="M6" s="79"/>
      <c r="N6" s="79"/>
      <c r="O6" s="79"/>
      <c r="P6" s="79"/>
      <c r="Q6" s="79"/>
      <c r="R6" s="79"/>
      <c r="S6" s="79"/>
      <c r="T6" s="79"/>
      <c r="U6" s="79"/>
      <c r="V6" s="79"/>
      <c r="W6" s="79"/>
      <c r="X6" s="79"/>
      <c r="Y6" s="79"/>
      <c r="Z6" s="79"/>
      <c r="AA6" s="79"/>
      <c r="AB6" s="79"/>
      <c r="AC6" s="79"/>
      <c r="AD6" s="79"/>
      <c r="AE6" s="79"/>
      <c r="AF6" s="79"/>
      <c r="AG6" s="80"/>
    </row>
    <row r="7" spans="1:33" ht="15" customHeight="1">
      <c r="A7" s="489"/>
      <c r="B7" s="417"/>
      <c r="C7" s="417"/>
      <c r="D7" s="417"/>
      <c r="E7" s="417"/>
      <c r="F7" s="417"/>
      <c r="G7" s="417"/>
      <c r="H7" s="417"/>
      <c r="I7" s="417"/>
      <c r="J7" s="119"/>
      <c r="K7" s="120" t="str">
        <f>'F1'!L42&amp;" "&amp;'F1'!V42</f>
        <v xml:space="preserve"> </v>
      </c>
      <c r="L7" s="121"/>
      <c r="M7" s="121"/>
      <c r="N7" s="121"/>
      <c r="O7" s="121"/>
      <c r="P7" s="121"/>
      <c r="Q7" s="121"/>
      <c r="R7" s="121"/>
      <c r="S7" s="121"/>
      <c r="T7" s="122"/>
      <c r="U7" s="211"/>
      <c r="V7" s="121"/>
      <c r="W7" s="121"/>
      <c r="X7" s="121"/>
      <c r="Y7" s="121"/>
      <c r="Z7" s="121"/>
      <c r="AA7" s="121"/>
      <c r="AB7" s="121"/>
      <c r="AC7" s="121"/>
      <c r="AD7" s="124"/>
      <c r="AE7" s="124"/>
      <c r="AF7" s="124"/>
      <c r="AG7" s="125"/>
    </row>
    <row r="8" spans="1:33" ht="5.0999999999999996" customHeight="1">
      <c r="A8" s="489"/>
      <c r="B8" s="417"/>
      <c r="C8" s="417"/>
      <c r="D8" s="417"/>
      <c r="E8" s="417"/>
      <c r="F8" s="417"/>
      <c r="G8" s="417"/>
      <c r="H8" s="417"/>
      <c r="I8" s="417"/>
      <c r="J8" s="126"/>
      <c r="K8" s="126"/>
      <c r="L8" s="127"/>
      <c r="M8" s="128"/>
      <c r="N8" s="128"/>
      <c r="O8" s="128"/>
      <c r="P8" s="128"/>
      <c r="Q8" s="128"/>
      <c r="R8" s="128"/>
      <c r="S8" s="128"/>
      <c r="T8" s="128"/>
      <c r="U8" s="128"/>
      <c r="V8" s="127"/>
      <c r="W8" s="128"/>
      <c r="X8" s="128"/>
      <c r="Y8" s="128"/>
      <c r="Z8" s="128"/>
      <c r="AA8" s="128"/>
      <c r="AB8" s="128"/>
      <c r="AC8" s="128"/>
      <c r="AD8" s="128"/>
      <c r="AE8" s="128"/>
      <c r="AF8" s="128"/>
      <c r="AG8" s="129"/>
    </row>
    <row r="9" spans="1:33" ht="5.0999999999999996" customHeight="1">
      <c r="A9" s="489">
        <f ca="1">MAX(INDIRECT(ADDRESS(1,COLUMN())):INDIRECT(ADDRESS(ROW()-1,COLUMN())))+1</f>
        <v>2</v>
      </c>
      <c r="B9" s="417" t="s">
        <v>199</v>
      </c>
      <c r="C9" s="417"/>
      <c r="D9" s="417"/>
      <c r="E9" s="417"/>
      <c r="F9" s="417"/>
      <c r="G9" s="417"/>
      <c r="H9" s="417"/>
      <c r="I9" s="417"/>
      <c r="J9" s="130"/>
      <c r="K9" s="130"/>
      <c r="L9" s="131"/>
      <c r="M9" s="131"/>
      <c r="N9" s="131"/>
      <c r="O9" s="131"/>
      <c r="P9" s="124"/>
      <c r="Q9" s="124"/>
      <c r="R9" s="124"/>
      <c r="S9" s="124"/>
      <c r="T9" s="124"/>
      <c r="U9" s="124"/>
      <c r="V9" s="124"/>
      <c r="W9" s="124"/>
      <c r="X9" s="124"/>
      <c r="Y9" s="124"/>
      <c r="Z9" s="124"/>
      <c r="AA9" s="124"/>
      <c r="AB9" s="124"/>
      <c r="AC9" s="124"/>
      <c r="AD9" s="124"/>
      <c r="AE9" s="124"/>
      <c r="AF9" s="124"/>
      <c r="AG9" s="125"/>
    </row>
    <row r="10" spans="1:33" ht="15" customHeight="1">
      <c r="A10" s="489"/>
      <c r="B10" s="417"/>
      <c r="C10" s="417"/>
      <c r="D10" s="417"/>
      <c r="E10" s="417"/>
      <c r="F10" s="417"/>
      <c r="G10" s="417"/>
      <c r="H10" s="417"/>
      <c r="I10" s="417"/>
      <c r="J10" s="119"/>
      <c r="K10" s="120" t="str">
        <f>'F1'!L39&amp;" "&amp;'F1'!V39</f>
        <v xml:space="preserve"> </v>
      </c>
      <c r="L10" s="122"/>
      <c r="M10" s="122"/>
      <c r="N10" s="122"/>
      <c r="O10" s="122"/>
      <c r="P10" s="122"/>
      <c r="Q10" s="122"/>
      <c r="R10" s="122"/>
      <c r="S10" s="122"/>
      <c r="T10" s="122"/>
      <c r="U10" s="211"/>
      <c r="V10" s="122"/>
      <c r="W10" s="122"/>
      <c r="X10" s="122"/>
      <c r="Y10" s="122"/>
      <c r="Z10" s="122"/>
      <c r="AA10" s="122"/>
      <c r="AB10" s="122"/>
      <c r="AC10" s="122"/>
      <c r="AD10" s="124"/>
      <c r="AE10" s="124"/>
      <c r="AF10" s="124"/>
      <c r="AG10" s="125"/>
    </row>
    <row r="11" spans="1:33" ht="5.0999999999999996" customHeight="1">
      <c r="A11" s="489"/>
      <c r="B11" s="417"/>
      <c r="C11" s="417"/>
      <c r="D11" s="417"/>
      <c r="E11" s="417"/>
      <c r="F11" s="417"/>
      <c r="G11" s="417"/>
      <c r="H11" s="417"/>
      <c r="I11" s="417"/>
      <c r="J11" s="107"/>
      <c r="K11" s="84"/>
      <c r="L11" s="88"/>
      <c r="M11" s="84"/>
      <c r="N11" s="84"/>
      <c r="O11" s="84"/>
      <c r="P11" s="84"/>
      <c r="Q11" s="84"/>
      <c r="R11" s="84"/>
      <c r="S11" s="84"/>
      <c r="T11" s="84"/>
      <c r="U11" s="84"/>
      <c r="V11" s="88"/>
      <c r="W11" s="84"/>
      <c r="X11" s="84"/>
      <c r="Y11" s="84"/>
      <c r="Z11" s="84"/>
      <c r="AA11" s="84"/>
      <c r="AB11" s="84"/>
      <c r="AC11" s="84"/>
      <c r="AD11" s="84"/>
      <c r="AE11" s="84"/>
      <c r="AF11" s="84"/>
      <c r="AG11" s="85"/>
    </row>
    <row r="12" spans="1:33" ht="5.0999999999999996" customHeight="1">
      <c r="A12" s="489">
        <f ca="1">MAX(INDIRECT(ADDRESS(1,COLUMN())):INDIRECT(ADDRESS(ROW()-1,COLUMN())))+1</f>
        <v>3</v>
      </c>
      <c r="B12" s="417" t="s">
        <v>132</v>
      </c>
      <c r="C12" s="417"/>
      <c r="D12" s="417"/>
      <c r="E12" s="417"/>
      <c r="F12" s="417"/>
      <c r="G12" s="417"/>
      <c r="H12" s="417"/>
      <c r="I12" s="417"/>
      <c r="J12" s="106"/>
      <c r="K12" s="79"/>
      <c r="L12" s="79"/>
      <c r="M12" s="79"/>
      <c r="N12" s="79"/>
      <c r="O12" s="79"/>
      <c r="P12" s="79"/>
      <c r="Q12" s="79"/>
      <c r="R12" s="79"/>
      <c r="S12" s="79"/>
      <c r="T12" s="79"/>
      <c r="U12" s="79"/>
      <c r="V12" s="79"/>
      <c r="W12" s="79"/>
      <c r="X12" s="79"/>
      <c r="Y12" s="79"/>
      <c r="Z12" s="79"/>
      <c r="AA12" s="79"/>
      <c r="AB12" s="79"/>
      <c r="AC12" s="79"/>
      <c r="AD12" s="79"/>
      <c r="AE12" s="79"/>
      <c r="AF12" s="79"/>
      <c r="AG12" s="80"/>
    </row>
    <row r="13" spans="1:33" ht="15" customHeight="1">
      <c r="A13" s="489"/>
      <c r="B13" s="417"/>
      <c r="C13" s="417"/>
      <c r="D13" s="417"/>
      <c r="E13" s="417"/>
      <c r="F13" s="417"/>
      <c r="G13" s="417"/>
      <c r="H13" s="417"/>
      <c r="I13" s="417"/>
      <c r="J13" s="54"/>
      <c r="K13" s="498"/>
      <c r="L13" s="499"/>
      <c r="M13" s="86"/>
      <c r="N13" s="86" t="str">
        <f>IF(K13="","※入力してください","")</f>
        <v>※入力してください</v>
      </c>
      <c r="O13" s="66"/>
      <c r="P13" s="66"/>
      <c r="Q13" s="66"/>
      <c r="R13" s="66"/>
      <c r="S13" s="66"/>
      <c r="T13" s="66"/>
      <c r="U13" s="66"/>
      <c r="V13" s="66"/>
      <c r="W13" s="66"/>
      <c r="X13" s="66"/>
      <c r="Y13" s="66"/>
      <c r="Z13" s="66"/>
      <c r="AA13" s="66"/>
      <c r="AB13" s="66"/>
      <c r="AC13" s="66"/>
      <c r="AD13" s="66"/>
      <c r="AE13" s="66"/>
      <c r="AF13" s="66"/>
      <c r="AG13" s="67"/>
    </row>
    <row r="14" spans="1:33" ht="5.0999999999999996" customHeight="1">
      <c r="A14" s="489"/>
      <c r="B14" s="417"/>
      <c r="C14" s="417"/>
      <c r="D14" s="417"/>
      <c r="E14" s="417"/>
      <c r="F14" s="417"/>
      <c r="G14" s="417"/>
      <c r="H14" s="417"/>
      <c r="I14" s="417"/>
      <c r="J14" s="107"/>
      <c r="K14" s="84"/>
      <c r="L14" s="84"/>
      <c r="M14" s="84"/>
      <c r="N14" s="84"/>
      <c r="O14" s="84"/>
      <c r="P14" s="84"/>
      <c r="Q14" s="84"/>
      <c r="R14" s="84"/>
      <c r="S14" s="84"/>
      <c r="T14" s="84"/>
      <c r="U14" s="84"/>
      <c r="V14" s="84"/>
      <c r="W14" s="84"/>
      <c r="X14" s="84"/>
      <c r="Y14" s="84"/>
      <c r="Z14" s="84"/>
      <c r="AA14" s="84"/>
      <c r="AB14" s="84"/>
      <c r="AC14" s="84"/>
      <c r="AD14" s="84"/>
      <c r="AE14" s="84"/>
      <c r="AF14" s="84"/>
      <c r="AG14" s="85"/>
    </row>
    <row r="15" spans="1:33" ht="5.0999999999999996" customHeight="1">
      <c r="A15" s="489">
        <f ca="1">MAX(INDIRECT(ADDRESS(1,COLUMN())):INDIRECT(ADDRESS(ROW()-1,COLUMN())))+1</f>
        <v>4</v>
      </c>
      <c r="B15" s="417" t="s">
        <v>133</v>
      </c>
      <c r="C15" s="417"/>
      <c r="D15" s="417"/>
      <c r="E15" s="417"/>
      <c r="F15" s="417"/>
      <c r="G15" s="417"/>
      <c r="H15" s="417"/>
      <c r="I15" s="417"/>
      <c r="J15" s="106"/>
      <c r="K15" s="79"/>
      <c r="L15" s="79"/>
      <c r="M15" s="79"/>
      <c r="N15" s="79"/>
      <c r="O15" s="66"/>
      <c r="P15" s="66"/>
      <c r="Q15" s="66"/>
      <c r="R15" s="66"/>
      <c r="S15" s="66"/>
      <c r="T15" s="66"/>
      <c r="U15" s="66"/>
      <c r="V15" s="66"/>
      <c r="W15" s="66"/>
      <c r="X15" s="66"/>
      <c r="Y15" s="66"/>
      <c r="Z15" s="66"/>
      <c r="AA15" s="66"/>
      <c r="AB15" s="66"/>
      <c r="AC15" s="66"/>
      <c r="AD15" s="66"/>
      <c r="AE15" s="66"/>
      <c r="AF15" s="66"/>
      <c r="AG15" s="67"/>
    </row>
    <row r="16" spans="1:33" ht="15" customHeight="1">
      <c r="A16" s="489"/>
      <c r="B16" s="417"/>
      <c r="C16" s="417"/>
      <c r="D16" s="417"/>
      <c r="E16" s="417"/>
      <c r="F16" s="417"/>
      <c r="G16" s="417"/>
      <c r="H16" s="417"/>
      <c r="I16" s="417"/>
      <c r="J16" s="54"/>
      <c r="K16" s="66" t="s">
        <v>27</v>
      </c>
      <c r="L16" s="66"/>
      <c r="M16" s="500"/>
      <c r="N16" s="501"/>
      <c r="O16" s="54" t="s">
        <v>10</v>
      </c>
      <c r="P16" s="87"/>
      <c r="Q16" s="54" t="s">
        <v>13</v>
      </c>
      <c r="R16" s="87"/>
      <c r="S16" s="108" t="s">
        <v>16</v>
      </c>
      <c r="T16" s="86" t="str">
        <f>IF(OR(M16="",P16="",R16=""),"※入力してください","")</f>
        <v>※入力してください</v>
      </c>
      <c r="U16" s="66"/>
      <c r="V16" s="66"/>
      <c r="W16" s="66"/>
      <c r="X16" s="66"/>
      <c r="Y16" s="66"/>
      <c r="Z16" s="66"/>
      <c r="AA16" s="66"/>
      <c r="AB16" s="66"/>
      <c r="AC16" s="66"/>
      <c r="AD16" s="66"/>
      <c r="AE16" s="66"/>
      <c r="AF16" s="66"/>
      <c r="AG16" s="67"/>
    </row>
    <row r="17" spans="1:33" ht="5.0999999999999996" customHeight="1">
      <c r="A17" s="489"/>
      <c r="B17" s="417"/>
      <c r="C17" s="417"/>
      <c r="D17" s="417"/>
      <c r="E17" s="417"/>
      <c r="F17" s="417"/>
      <c r="G17" s="417"/>
      <c r="H17" s="417"/>
      <c r="I17" s="417"/>
      <c r="J17" s="54"/>
      <c r="K17" s="66"/>
      <c r="L17" s="66"/>
      <c r="M17" s="66"/>
      <c r="N17" s="66"/>
      <c r="O17" s="66"/>
      <c r="P17" s="66"/>
      <c r="Q17" s="66"/>
      <c r="R17" s="66"/>
      <c r="S17" s="66"/>
      <c r="T17" s="66"/>
      <c r="U17" s="66"/>
      <c r="V17" s="66"/>
      <c r="W17" s="66"/>
      <c r="X17" s="66"/>
      <c r="Y17" s="66"/>
      <c r="Z17" s="66"/>
      <c r="AA17" s="66"/>
      <c r="AB17" s="66"/>
      <c r="AC17" s="66"/>
      <c r="AD17" s="66"/>
      <c r="AE17" s="66"/>
      <c r="AF17" s="66"/>
      <c r="AG17" s="67"/>
    </row>
    <row r="18" spans="1:33" ht="5.0999999999999996" customHeight="1">
      <c r="A18" s="489">
        <f ca="1">MAX(INDIRECT(ADDRESS(1,COLUMN())):INDIRECT(ADDRESS(ROW()-1,COLUMN())))+1</f>
        <v>5</v>
      </c>
      <c r="B18" s="417" t="s">
        <v>134</v>
      </c>
      <c r="C18" s="417"/>
      <c r="D18" s="417"/>
      <c r="E18" s="417"/>
      <c r="F18" s="417"/>
      <c r="G18" s="417"/>
      <c r="H18" s="417"/>
      <c r="I18" s="417"/>
      <c r="J18" s="106"/>
      <c r="K18" s="79"/>
      <c r="L18" s="79"/>
      <c r="M18" s="79"/>
      <c r="N18" s="79"/>
      <c r="O18" s="79"/>
      <c r="P18" s="79"/>
      <c r="Q18" s="79"/>
      <c r="R18" s="79"/>
      <c r="S18" s="79"/>
      <c r="T18" s="79"/>
      <c r="U18" s="79"/>
      <c r="V18" s="79"/>
      <c r="W18" s="79"/>
      <c r="X18" s="79"/>
      <c r="Y18" s="79"/>
      <c r="Z18" s="79"/>
      <c r="AA18" s="79"/>
      <c r="AB18" s="79"/>
      <c r="AC18" s="79"/>
      <c r="AD18" s="79"/>
      <c r="AE18" s="79"/>
      <c r="AF18" s="79"/>
      <c r="AG18" s="80"/>
    </row>
    <row r="19" spans="1:33" ht="15" customHeight="1">
      <c r="A19" s="489"/>
      <c r="B19" s="417"/>
      <c r="C19" s="417"/>
      <c r="D19" s="417"/>
      <c r="E19" s="417"/>
      <c r="F19" s="417"/>
      <c r="G19" s="417"/>
      <c r="H19" s="417"/>
      <c r="I19" s="417"/>
      <c r="J19" s="54"/>
      <c r="K19" s="228">
        <f>IF(AND(M16&lt;&gt;"", P16&lt;&gt;"",R16&lt;&gt;""),DATEDIF(M16&amp;"/" &amp;P16&amp;"/"&amp;R16,'F8'!M8&amp;"/" &amp;'F8'!P8&amp;"/"&amp;'F8'!R8,"Y"),0)</f>
        <v>0</v>
      </c>
      <c r="L19" s="66" t="s">
        <v>29</v>
      </c>
      <c r="M19" s="533" t="s">
        <v>487</v>
      </c>
      <c r="N19" s="533"/>
      <c r="O19" s="533"/>
      <c r="P19" s="533"/>
      <c r="Q19" s="533"/>
      <c r="R19" s="533"/>
      <c r="S19" s="66">
        <f>IF(AND('F7'!M7&lt;&gt;"", 'F7'!P7&lt;&gt;"",'F7'!R7&lt;&gt;""),DATEDIF(M16&amp;"/" &amp;P16&amp;"/"&amp;R16,'F7'!M7&amp;"/" &amp;'F7'!P7&amp;"/"&amp;'F7'!R7,"Y"),0)</f>
        <v>0</v>
      </c>
      <c r="T19" s="66" t="s">
        <v>414</v>
      </c>
      <c r="U19" s="86" t="str">
        <f>IF(OR(M16="",P16="",R16=""),"※生年月日を入力してください",IF(OR('F7'!M7="", 'F7'!P7="",'F7'!R7=""),"※正社員採用日を入力すると反映されます",IF(S19&gt;=50,"※要件を満たしていません","")))</f>
        <v>※生年月日を入力してください</v>
      </c>
      <c r="V19" s="66"/>
      <c r="W19" s="66"/>
      <c r="X19" s="66"/>
      <c r="Y19" s="66"/>
      <c r="Z19" s="66"/>
      <c r="AA19" s="66"/>
      <c r="AB19" s="66"/>
      <c r="AC19" s="66"/>
      <c r="AD19" s="66"/>
      <c r="AE19" s="66"/>
      <c r="AF19" s="66"/>
      <c r="AG19" s="67"/>
    </row>
    <row r="20" spans="1:33" ht="5.0999999999999996" customHeight="1">
      <c r="A20" s="489"/>
      <c r="B20" s="417"/>
      <c r="C20" s="417"/>
      <c r="D20" s="417"/>
      <c r="E20" s="417"/>
      <c r="F20" s="417"/>
      <c r="G20" s="417"/>
      <c r="H20" s="417"/>
      <c r="I20" s="417"/>
      <c r="J20" s="107"/>
      <c r="K20" s="84"/>
      <c r="L20" s="84"/>
      <c r="M20" s="84"/>
      <c r="N20" s="84"/>
      <c r="O20" s="84"/>
      <c r="P20" s="84"/>
      <c r="Q20" s="84"/>
      <c r="R20" s="84"/>
      <c r="S20" s="84"/>
      <c r="T20" s="84"/>
      <c r="U20" s="84"/>
      <c r="V20" s="84"/>
      <c r="W20" s="84"/>
      <c r="X20" s="84"/>
      <c r="Y20" s="84"/>
      <c r="Z20" s="84"/>
      <c r="AA20" s="84"/>
      <c r="AB20" s="84"/>
      <c r="AC20" s="84"/>
      <c r="AD20" s="84"/>
      <c r="AE20" s="84"/>
      <c r="AF20" s="84"/>
      <c r="AG20" s="85"/>
    </row>
    <row r="21" spans="1:33" ht="5.0999999999999996" customHeight="1">
      <c r="A21" s="502">
        <f ca="1">MAX(INDIRECT(ADDRESS(1,COLUMN())):INDIRECT(ADDRESS(ROW()-1,COLUMN())))+1</f>
        <v>6</v>
      </c>
      <c r="B21" s="505" t="s">
        <v>200</v>
      </c>
      <c r="C21" s="506"/>
      <c r="D21" s="506"/>
      <c r="E21" s="506"/>
      <c r="F21" s="506"/>
      <c r="G21" s="506"/>
      <c r="H21" s="506"/>
      <c r="I21" s="507"/>
      <c r="J21" s="106"/>
      <c r="K21" s="79"/>
      <c r="L21" s="79"/>
      <c r="M21" s="79"/>
      <c r="N21" s="79"/>
      <c r="O21" s="66"/>
      <c r="P21" s="66"/>
      <c r="Q21" s="66"/>
      <c r="R21" s="66"/>
      <c r="S21" s="66"/>
      <c r="T21" s="66"/>
      <c r="U21" s="66"/>
      <c r="V21" s="66"/>
      <c r="W21" s="66"/>
      <c r="X21" s="66"/>
      <c r="Y21" s="66"/>
      <c r="Z21" s="66"/>
      <c r="AA21" s="66"/>
      <c r="AB21" s="66"/>
      <c r="AC21" s="66"/>
      <c r="AD21" s="66"/>
      <c r="AE21" s="66"/>
      <c r="AF21" s="66"/>
      <c r="AG21" s="67"/>
    </row>
    <row r="22" spans="1:33" ht="15" customHeight="1">
      <c r="A22" s="503"/>
      <c r="B22" s="508"/>
      <c r="C22" s="509"/>
      <c r="D22" s="509"/>
      <c r="E22" s="509"/>
      <c r="F22" s="509"/>
      <c r="G22" s="509"/>
      <c r="H22" s="509"/>
      <c r="I22" s="510"/>
      <c r="J22" s="109" t="s">
        <v>201</v>
      </c>
      <c r="K22" s="490"/>
      <c r="L22" s="491"/>
      <c r="M22" s="57" t="s">
        <v>2</v>
      </c>
      <c r="N22" s="490"/>
      <c r="O22" s="491"/>
      <c r="P22" s="77" t="str">
        <f>IF(OR(K22="",N22=""),"※入力してください","")</f>
        <v>※入力してください</v>
      </c>
      <c r="Q22" s="76"/>
      <c r="R22" s="76"/>
      <c r="S22" s="75"/>
      <c r="T22" s="75"/>
      <c r="U22" s="75"/>
      <c r="V22" s="75"/>
      <c r="W22" s="75"/>
      <c r="X22" s="75"/>
      <c r="Y22" s="75"/>
      <c r="Z22" s="75"/>
      <c r="AA22" s="75"/>
      <c r="AB22" s="75"/>
      <c r="AC22" s="75"/>
      <c r="AD22" s="75"/>
      <c r="AE22" s="75"/>
      <c r="AF22" s="75"/>
      <c r="AG22" s="67"/>
    </row>
    <row r="23" spans="1:33" ht="5.0999999999999996" customHeight="1">
      <c r="A23" s="503"/>
      <c r="B23" s="508"/>
      <c r="C23" s="509"/>
      <c r="D23" s="509"/>
      <c r="E23" s="509"/>
      <c r="F23" s="509"/>
      <c r="G23" s="509"/>
      <c r="H23" s="509"/>
      <c r="I23" s="510"/>
      <c r="J23" s="76"/>
      <c r="K23" s="75"/>
      <c r="L23" s="75"/>
      <c r="M23" s="75"/>
      <c r="N23" s="75"/>
      <c r="O23" s="66"/>
      <c r="P23" s="66"/>
      <c r="Q23" s="66"/>
      <c r="R23" s="66"/>
      <c r="S23" s="66"/>
      <c r="T23" s="66"/>
      <c r="U23" s="66"/>
      <c r="V23" s="66"/>
      <c r="W23" s="66"/>
      <c r="X23" s="66"/>
      <c r="Y23" s="66"/>
      <c r="Z23" s="66"/>
      <c r="AA23" s="66"/>
      <c r="AB23" s="66"/>
      <c r="AC23" s="66"/>
      <c r="AD23" s="66"/>
      <c r="AE23" s="66"/>
      <c r="AF23" s="66"/>
      <c r="AG23" s="67"/>
    </row>
    <row r="24" spans="1:33" ht="15" customHeight="1">
      <c r="A24" s="503"/>
      <c r="B24" s="508"/>
      <c r="C24" s="509"/>
      <c r="D24" s="509"/>
      <c r="E24" s="509"/>
      <c r="F24" s="509"/>
      <c r="G24" s="509"/>
      <c r="H24" s="509"/>
      <c r="I24" s="510"/>
      <c r="J24" s="54"/>
      <c r="K24" s="492"/>
      <c r="L24" s="493"/>
      <c r="M24" s="493"/>
      <c r="N24" s="493"/>
      <c r="O24" s="493"/>
      <c r="P24" s="494"/>
      <c r="Q24" s="86" t="str">
        <f>IF(K24="","※入力してください","")</f>
        <v>※入力してください</v>
      </c>
      <c r="R24" s="66"/>
      <c r="S24" s="66"/>
      <c r="T24" s="66"/>
      <c r="U24" s="66"/>
      <c r="V24" s="66"/>
      <c r="W24" s="66"/>
      <c r="X24" s="66"/>
      <c r="Y24" s="66"/>
      <c r="Z24" s="66"/>
      <c r="AA24" s="66"/>
      <c r="AB24" s="66"/>
      <c r="AC24" s="66"/>
      <c r="AD24" s="66"/>
      <c r="AE24" s="66"/>
      <c r="AF24" s="66"/>
      <c r="AG24" s="67"/>
    </row>
    <row r="25" spans="1:33" ht="5.0999999999999996" customHeight="1">
      <c r="A25" s="503"/>
      <c r="B25" s="508"/>
      <c r="C25" s="509"/>
      <c r="D25" s="509"/>
      <c r="E25" s="509"/>
      <c r="F25" s="509"/>
      <c r="G25" s="509"/>
      <c r="H25" s="509"/>
      <c r="I25" s="510"/>
      <c r="J25" s="54"/>
      <c r="K25" s="66"/>
      <c r="L25" s="66"/>
      <c r="M25" s="66"/>
      <c r="N25" s="66"/>
      <c r="O25" s="66"/>
      <c r="P25" s="66"/>
      <c r="Q25" s="66"/>
      <c r="R25" s="66"/>
      <c r="S25" s="66"/>
      <c r="T25" s="66"/>
      <c r="U25" s="66"/>
      <c r="V25" s="66"/>
      <c r="W25" s="66"/>
      <c r="X25" s="66"/>
      <c r="Y25" s="66"/>
      <c r="Z25" s="66"/>
      <c r="AA25" s="66"/>
      <c r="AB25" s="66"/>
      <c r="AC25" s="66"/>
      <c r="AD25" s="66"/>
      <c r="AE25" s="66"/>
      <c r="AF25" s="66"/>
      <c r="AG25" s="67"/>
    </row>
    <row r="26" spans="1:33" ht="15" customHeight="1">
      <c r="A26" s="503"/>
      <c r="B26" s="508"/>
      <c r="C26" s="509"/>
      <c r="D26" s="509"/>
      <c r="E26" s="509"/>
      <c r="F26" s="509"/>
      <c r="G26" s="509"/>
      <c r="H26" s="509"/>
      <c r="I26" s="510"/>
      <c r="J26" s="54"/>
      <c r="K26" s="495"/>
      <c r="L26" s="496"/>
      <c r="M26" s="496"/>
      <c r="N26" s="496"/>
      <c r="O26" s="496"/>
      <c r="P26" s="496"/>
      <c r="Q26" s="496"/>
      <c r="R26" s="496"/>
      <c r="S26" s="496"/>
      <c r="T26" s="496"/>
      <c r="U26" s="496"/>
      <c r="V26" s="496"/>
      <c r="W26" s="496"/>
      <c r="X26" s="496"/>
      <c r="Y26" s="496"/>
      <c r="Z26" s="496"/>
      <c r="AA26" s="496"/>
      <c r="AB26" s="496"/>
      <c r="AC26" s="496"/>
      <c r="AD26" s="496"/>
      <c r="AE26" s="497"/>
      <c r="AF26" s="66"/>
      <c r="AG26" s="67"/>
    </row>
    <row r="27" spans="1:33" ht="15" customHeight="1">
      <c r="A27" s="503"/>
      <c r="B27" s="508"/>
      <c r="C27" s="509"/>
      <c r="D27" s="509"/>
      <c r="E27" s="509"/>
      <c r="F27" s="509"/>
      <c r="G27" s="509"/>
      <c r="H27" s="509"/>
      <c r="I27" s="510"/>
      <c r="J27" s="54"/>
      <c r="K27" s="88" t="str">
        <f>IF(K26="","※入力してください","")</f>
        <v>※入力してください</v>
      </c>
      <c r="L27" s="66"/>
      <c r="M27" s="66"/>
      <c r="N27" s="66"/>
      <c r="O27" s="66"/>
      <c r="P27" s="66"/>
      <c r="Q27" s="66"/>
      <c r="R27" s="66"/>
      <c r="S27" s="66"/>
      <c r="T27" s="66"/>
      <c r="U27" s="66"/>
      <c r="V27" s="66"/>
      <c r="W27" s="66"/>
      <c r="X27" s="66"/>
      <c r="Y27" s="66"/>
      <c r="Z27" s="66"/>
      <c r="AA27" s="66"/>
      <c r="AB27" s="66"/>
      <c r="AC27" s="66"/>
      <c r="AD27" s="66"/>
      <c r="AE27" s="66"/>
      <c r="AF27" s="66"/>
      <c r="AG27" s="67"/>
    </row>
    <row r="28" spans="1:33" ht="15" customHeight="1">
      <c r="A28" s="503"/>
      <c r="B28" s="508"/>
      <c r="C28" s="509"/>
      <c r="D28" s="509"/>
      <c r="E28" s="509"/>
      <c r="F28" s="509"/>
      <c r="G28" s="509"/>
      <c r="H28" s="509"/>
      <c r="I28" s="510"/>
      <c r="J28" s="54"/>
      <c r="K28" s="495"/>
      <c r="L28" s="496"/>
      <c r="M28" s="496"/>
      <c r="N28" s="496"/>
      <c r="O28" s="496"/>
      <c r="P28" s="496"/>
      <c r="Q28" s="496"/>
      <c r="R28" s="496"/>
      <c r="S28" s="496"/>
      <c r="T28" s="496"/>
      <c r="U28" s="496"/>
      <c r="V28" s="496"/>
      <c r="W28" s="496"/>
      <c r="X28" s="496"/>
      <c r="Y28" s="496"/>
      <c r="Z28" s="496"/>
      <c r="AA28" s="496"/>
      <c r="AB28" s="496"/>
      <c r="AC28" s="496"/>
      <c r="AD28" s="496"/>
      <c r="AE28" s="497"/>
      <c r="AF28" s="66"/>
      <c r="AG28" s="67"/>
    </row>
    <row r="29" spans="1:33">
      <c r="A29" s="504"/>
      <c r="B29" s="511"/>
      <c r="C29" s="512"/>
      <c r="D29" s="512"/>
      <c r="E29" s="512"/>
      <c r="F29" s="512"/>
      <c r="G29" s="512"/>
      <c r="H29" s="512"/>
      <c r="I29" s="513"/>
      <c r="J29" s="107"/>
      <c r="K29" s="88"/>
      <c r="L29" s="84"/>
      <c r="M29" s="84"/>
      <c r="N29" s="84"/>
      <c r="O29" s="84"/>
      <c r="P29" s="84"/>
      <c r="Q29" s="84"/>
      <c r="R29" s="84"/>
      <c r="S29" s="84"/>
      <c r="T29" s="84"/>
      <c r="U29" s="84"/>
      <c r="V29" s="84"/>
      <c r="W29" s="84"/>
      <c r="X29" s="84"/>
      <c r="Y29" s="84"/>
      <c r="Z29" s="84"/>
      <c r="AA29" s="84"/>
      <c r="AB29" s="84"/>
      <c r="AC29" s="84"/>
      <c r="AD29" s="84"/>
      <c r="AE29" s="84"/>
      <c r="AF29" s="84"/>
      <c r="AG29" s="85"/>
    </row>
    <row r="30" spans="1:33" ht="5.0999999999999996" customHeight="1">
      <c r="A30" s="502">
        <f ca="1">MAX(INDIRECT(ADDRESS(1,COLUMN())):INDIRECT(ADDRESS(ROW()-1,COLUMN())))+1</f>
        <v>7</v>
      </c>
      <c r="B30" s="505" t="s">
        <v>202</v>
      </c>
      <c r="C30" s="506"/>
      <c r="D30" s="506"/>
      <c r="E30" s="506"/>
      <c r="F30" s="506"/>
      <c r="G30" s="506"/>
      <c r="H30" s="506"/>
      <c r="I30" s="507"/>
      <c r="J30" s="76"/>
      <c r="K30" s="77"/>
      <c r="L30" s="75"/>
      <c r="M30" s="75"/>
      <c r="N30" s="75"/>
      <c r="O30" s="75"/>
      <c r="P30" s="75"/>
      <c r="Q30" s="75"/>
      <c r="R30" s="75"/>
      <c r="S30" s="75"/>
      <c r="T30" s="75"/>
      <c r="U30" s="75"/>
      <c r="V30" s="75"/>
      <c r="W30" s="75"/>
      <c r="X30" s="75"/>
      <c r="Y30" s="75"/>
      <c r="Z30" s="75"/>
      <c r="AA30" s="75"/>
      <c r="AB30" s="75"/>
      <c r="AC30" s="75"/>
      <c r="AD30" s="75"/>
      <c r="AE30" s="75"/>
      <c r="AF30" s="75"/>
      <c r="AG30" s="67"/>
    </row>
    <row r="31" spans="1:33">
      <c r="A31" s="503"/>
      <c r="B31" s="508"/>
      <c r="C31" s="509"/>
      <c r="D31" s="509"/>
      <c r="E31" s="509"/>
      <c r="F31" s="509"/>
      <c r="G31" s="509"/>
      <c r="H31" s="509"/>
      <c r="I31" s="510"/>
      <c r="J31" s="76"/>
      <c r="K31" s="116"/>
      <c r="L31" s="514" t="s">
        <v>700</v>
      </c>
      <c r="M31" s="515"/>
      <c r="N31" s="515"/>
      <c r="O31" s="515"/>
      <c r="P31" s="77" t="str">
        <f>IF(K31="","※入力してください","")</f>
        <v>※入力してください</v>
      </c>
      <c r="Q31" s="77"/>
      <c r="R31" s="75"/>
      <c r="S31" s="75"/>
      <c r="T31" s="75"/>
      <c r="V31" s="75"/>
      <c r="W31" s="75"/>
      <c r="X31" s="75"/>
      <c r="Y31" s="75"/>
      <c r="Z31" s="75"/>
      <c r="AA31" s="75"/>
      <c r="AB31" s="75"/>
      <c r="AC31" s="75"/>
      <c r="AD31" s="75"/>
      <c r="AE31" s="75"/>
      <c r="AF31" s="75"/>
      <c r="AG31" s="67"/>
    </row>
    <row r="32" spans="1:33" ht="5.0999999999999996" customHeight="1">
      <c r="A32" s="503"/>
      <c r="B32" s="508"/>
      <c r="C32" s="509"/>
      <c r="D32" s="509"/>
      <c r="E32" s="509"/>
      <c r="F32" s="509"/>
      <c r="G32" s="509"/>
      <c r="H32" s="509"/>
      <c r="I32" s="510"/>
      <c r="J32" s="76"/>
      <c r="K32" s="77"/>
      <c r="L32" s="75"/>
      <c r="M32" s="75"/>
      <c r="N32" s="75"/>
      <c r="O32" s="66"/>
      <c r="P32" s="66"/>
      <c r="Q32" s="66"/>
      <c r="R32" s="66"/>
      <c r="S32" s="66"/>
      <c r="T32" s="66"/>
      <c r="U32" s="66"/>
      <c r="V32" s="66"/>
      <c r="W32" s="66"/>
      <c r="X32" s="66"/>
      <c r="Y32" s="66"/>
      <c r="Z32" s="66"/>
      <c r="AA32" s="66"/>
      <c r="AB32" s="66"/>
      <c r="AC32" s="66"/>
      <c r="AD32" s="66"/>
      <c r="AE32" s="66"/>
      <c r="AF32" s="66"/>
      <c r="AG32" s="67"/>
    </row>
    <row r="33" spans="1:34" ht="15" customHeight="1">
      <c r="A33" s="503"/>
      <c r="B33" s="508"/>
      <c r="C33" s="509"/>
      <c r="D33" s="509"/>
      <c r="E33" s="509"/>
      <c r="F33" s="509"/>
      <c r="G33" s="509"/>
      <c r="H33" s="509"/>
      <c r="I33" s="510"/>
      <c r="J33" s="109" t="s">
        <v>201</v>
      </c>
      <c r="K33" s="490"/>
      <c r="L33" s="491"/>
      <c r="M33" s="57" t="s">
        <v>2</v>
      </c>
      <c r="N33" s="490"/>
      <c r="O33" s="491"/>
      <c r="P33" s="77" t="str">
        <f>IF(K31="◯","",IF(OR(K33="",N33=""),"※入力してください",""))</f>
        <v>※入力してください</v>
      </c>
      <c r="Q33" s="76"/>
      <c r="R33" s="76"/>
      <c r="S33" s="75"/>
      <c r="T33" s="75"/>
      <c r="U33" s="75"/>
      <c r="V33" s="75"/>
      <c r="W33" s="75"/>
      <c r="X33" s="75"/>
      <c r="Y33" s="75"/>
      <c r="Z33" s="75"/>
      <c r="AA33" s="75"/>
      <c r="AB33" s="75"/>
      <c r="AC33" s="75"/>
      <c r="AD33" s="75"/>
      <c r="AE33" s="75"/>
      <c r="AF33" s="75"/>
      <c r="AG33" s="67"/>
    </row>
    <row r="34" spans="1:34" ht="5.0999999999999996" customHeight="1">
      <c r="A34" s="503"/>
      <c r="B34" s="508"/>
      <c r="C34" s="509"/>
      <c r="D34" s="509"/>
      <c r="E34" s="509"/>
      <c r="F34" s="509"/>
      <c r="G34" s="509"/>
      <c r="H34" s="509"/>
      <c r="I34" s="510"/>
      <c r="J34" s="76"/>
      <c r="K34" s="75"/>
      <c r="L34" s="75"/>
      <c r="M34" s="75"/>
      <c r="N34" s="75"/>
      <c r="O34" s="66"/>
      <c r="P34" s="66"/>
      <c r="Q34" s="66"/>
      <c r="R34" s="66"/>
      <c r="S34" s="66"/>
      <c r="T34" s="66"/>
      <c r="U34" s="66"/>
      <c r="V34" s="66"/>
      <c r="W34" s="66"/>
      <c r="X34" s="66"/>
      <c r="Y34" s="66"/>
      <c r="Z34" s="66"/>
      <c r="AA34" s="66"/>
      <c r="AB34" s="66"/>
      <c r="AC34" s="66"/>
      <c r="AD34" s="66"/>
      <c r="AE34" s="66"/>
      <c r="AF34" s="66"/>
      <c r="AG34" s="67"/>
    </row>
    <row r="35" spans="1:34" ht="15" customHeight="1">
      <c r="A35" s="503"/>
      <c r="B35" s="508"/>
      <c r="C35" s="509"/>
      <c r="D35" s="509"/>
      <c r="E35" s="509"/>
      <c r="F35" s="509"/>
      <c r="G35" s="509"/>
      <c r="H35" s="509"/>
      <c r="I35" s="510"/>
      <c r="J35" s="54"/>
      <c r="K35" s="492"/>
      <c r="L35" s="493"/>
      <c r="M35" s="493"/>
      <c r="N35" s="493"/>
      <c r="O35" s="493"/>
      <c r="P35" s="494"/>
      <c r="Q35" s="86" t="str">
        <f>IF(K31="◯","",IF(K35="","※入力してください",""))</f>
        <v>※入力してください</v>
      </c>
      <c r="R35" s="66"/>
      <c r="S35" s="66"/>
      <c r="T35" s="66"/>
      <c r="U35" s="66"/>
      <c r="V35" s="66"/>
      <c r="W35" s="66"/>
      <c r="X35" s="66"/>
      <c r="Y35" s="66"/>
      <c r="Z35" s="66"/>
      <c r="AA35" s="66"/>
      <c r="AB35" s="66"/>
      <c r="AC35" s="66"/>
      <c r="AD35" s="66"/>
      <c r="AE35" s="66"/>
      <c r="AF35" s="66"/>
      <c r="AG35" s="67"/>
    </row>
    <row r="36" spans="1:34" ht="5.0999999999999996" customHeight="1">
      <c r="A36" s="503"/>
      <c r="B36" s="508"/>
      <c r="C36" s="509"/>
      <c r="D36" s="509"/>
      <c r="E36" s="509"/>
      <c r="F36" s="509"/>
      <c r="G36" s="509"/>
      <c r="H36" s="509"/>
      <c r="I36" s="510"/>
      <c r="J36" s="54"/>
      <c r="K36" s="66"/>
      <c r="L36" s="66"/>
      <c r="M36" s="66"/>
      <c r="N36" s="66"/>
      <c r="O36" s="66"/>
      <c r="P36" s="66"/>
      <c r="Q36" s="66"/>
      <c r="R36" s="66"/>
      <c r="S36" s="66"/>
      <c r="T36" s="66"/>
      <c r="U36" s="66"/>
      <c r="V36" s="66"/>
      <c r="W36" s="66"/>
      <c r="X36" s="66"/>
      <c r="Y36" s="66"/>
      <c r="Z36" s="66"/>
      <c r="AA36" s="66"/>
      <c r="AB36" s="66"/>
      <c r="AC36" s="66"/>
      <c r="AD36" s="66"/>
      <c r="AE36" s="66"/>
      <c r="AF36" s="66"/>
      <c r="AG36" s="67"/>
    </row>
    <row r="37" spans="1:34" ht="15" customHeight="1">
      <c r="A37" s="503"/>
      <c r="B37" s="508"/>
      <c r="C37" s="509"/>
      <c r="D37" s="509"/>
      <c r="E37" s="509"/>
      <c r="F37" s="509"/>
      <c r="G37" s="509"/>
      <c r="H37" s="509"/>
      <c r="I37" s="510"/>
      <c r="J37" s="54"/>
      <c r="K37" s="495"/>
      <c r="L37" s="496"/>
      <c r="M37" s="496"/>
      <c r="N37" s="496"/>
      <c r="O37" s="496"/>
      <c r="P37" s="496"/>
      <c r="Q37" s="496"/>
      <c r="R37" s="496"/>
      <c r="S37" s="496"/>
      <c r="T37" s="496"/>
      <c r="U37" s="496"/>
      <c r="V37" s="496"/>
      <c r="W37" s="496"/>
      <c r="X37" s="496"/>
      <c r="Y37" s="496"/>
      <c r="Z37" s="496"/>
      <c r="AA37" s="496"/>
      <c r="AB37" s="496"/>
      <c r="AC37" s="496"/>
      <c r="AD37" s="496"/>
      <c r="AE37" s="497"/>
      <c r="AF37" s="66"/>
      <c r="AG37" s="67"/>
    </row>
    <row r="38" spans="1:34" ht="15" customHeight="1">
      <c r="A38" s="503"/>
      <c r="B38" s="508"/>
      <c r="C38" s="509"/>
      <c r="D38" s="509"/>
      <c r="E38" s="509"/>
      <c r="F38" s="509"/>
      <c r="G38" s="509"/>
      <c r="H38" s="509"/>
      <c r="I38" s="510"/>
      <c r="J38" s="54"/>
      <c r="K38" s="88" t="str">
        <f>IF(K31="◯","",IF(K37="","※入力してください",""))</f>
        <v>※入力してください</v>
      </c>
      <c r="L38" s="66"/>
      <c r="M38" s="66"/>
      <c r="N38" s="66"/>
      <c r="O38" s="66"/>
      <c r="P38" s="66"/>
      <c r="Q38" s="66"/>
      <c r="R38" s="66"/>
      <c r="S38" s="66"/>
      <c r="T38" s="66"/>
      <c r="U38" s="66"/>
      <c r="V38" s="66"/>
      <c r="W38" s="66"/>
      <c r="X38" s="66"/>
      <c r="Y38" s="66"/>
      <c r="Z38" s="66"/>
      <c r="AA38" s="66"/>
      <c r="AB38" s="66"/>
      <c r="AC38" s="66"/>
      <c r="AD38" s="66"/>
      <c r="AE38" s="66"/>
      <c r="AF38" s="66"/>
      <c r="AG38" s="67"/>
    </row>
    <row r="39" spans="1:34" ht="15" customHeight="1">
      <c r="A39" s="503"/>
      <c r="B39" s="508"/>
      <c r="C39" s="509"/>
      <c r="D39" s="509"/>
      <c r="E39" s="509"/>
      <c r="F39" s="509"/>
      <c r="G39" s="509"/>
      <c r="H39" s="509"/>
      <c r="I39" s="510"/>
      <c r="J39" s="54"/>
      <c r="K39" s="495"/>
      <c r="L39" s="496"/>
      <c r="M39" s="496"/>
      <c r="N39" s="496"/>
      <c r="O39" s="496"/>
      <c r="P39" s="496"/>
      <c r="Q39" s="496"/>
      <c r="R39" s="496"/>
      <c r="S39" s="496"/>
      <c r="T39" s="496"/>
      <c r="U39" s="496"/>
      <c r="V39" s="496"/>
      <c r="W39" s="496"/>
      <c r="X39" s="496"/>
      <c r="Y39" s="496"/>
      <c r="Z39" s="496"/>
      <c r="AA39" s="496"/>
      <c r="AB39" s="496"/>
      <c r="AC39" s="496"/>
      <c r="AD39" s="496"/>
      <c r="AE39" s="497"/>
      <c r="AF39" s="66"/>
      <c r="AG39" s="67"/>
    </row>
    <row r="40" spans="1:34">
      <c r="A40" s="504"/>
      <c r="B40" s="511"/>
      <c r="C40" s="512"/>
      <c r="D40" s="512"/>
      <c r="E40" s="512"/>
      <c r="F40" s="512"/>
      <c r="G40" s="512"/>
      <c r="H40" s="512"/>
      <c r="I40" s="513"/>
      <c r="J40" s="107"/>
      <c r="K40" s="88"/>
      <c r="L40" s="84"/>
      <c r="M40" s="84"/>
      <c r="N40" s="84"/>
      <c r="O40" s="84"/>
      <c r="P40" s="84"/>
      <c r="Q40" s="84"/>
      <c r="R40" s="84"/>
      <c r="S40" s="84"/>
      <c r="T40" s="84"/>
      <c r="U40" s="84"/>
      <c r="V40" s="84"/>
      <c r="W40" s="84"/>
      <c r="X40" s="84"/>
      <c r="Y40" s="84"/>
      <c r="Z40" s="84"/>
      <c r="AA40" s="84"/>
      <c r="AB40" s="84"/>
      <c r="AC40" s="84"/>
      <c r="AD40" s="84"/>
      <c r="AE40" s="84"/>
      <c r="AF40" s="84"/>
      <c r="AG40" s="85"/>
    </row>
    <row r="41" spans="1:34" ht="5.0999999999999996" customHeight="1">
      <c r="A41" s="489">
        <f ca="1">MAX(INDIRECT(ADDRESS(1,COLUMN())):INDIRECT(ADDRESS(ROW()-1,COLUMN())))+1</f>
        <v>8</v>
      </c>
      <c r="B41" s="417" t="s">
        <v>126</v>
      </c>
      <c r="C41" s="417"/>
      <c r="D41" s="417"/>
      <c r="E41" s="417"/>
      <c r="F41" s="417"/>
      <c r="G41" s="417"/>
      <c r="H41" s="417"/>
      <c r="I41" s="417"/>
      <c r="J41" s="106"/>
      <c r="K41" s="79"/>
      <c r="L41" s="79"/>
      <c r="M41" s="79"/>
      <c r="N41" s="79"/>
      <c r="O41" s="66"/>
      <c r="P41" s="66"/>
      <c r="Q41" s="66"/>
      <c r="R41" s="66"/>
      <c r="S41" s="66"/>
      <c r="T41" s="66"/>
      <c r="U41" s="66"/>
      <c r="V41" s="66"/>
      <c r="W41" s="66"/>
      <c r="X41" s="66"/>
      <c r="Y41" s="66"/>
      <c r="Z41" s="66"/>
      <c r="AA41" s="66"/>
      <c r="AB41" s="66"/>
      <c r="AC41" s="66"/>
      <c r="AD41" s="66"/>
      <c r="AE41" s="66"/>
      <c r="AF41" s="66"/>
      <c r="AG41" s="67"/>
    </row>
    <row r="42" spans="1:34" ht="15" customHeight="1">
      <c r="A42" s="489"/>
      <c r="B42" s="417"/>
      <c r="C42" s="417"/>
      <c r="D42" s="417"/>
      <c r="E42" s="417"/>
      <c r="F42" s="417"/>
      <c r="G42" s="417"/>
      <c r="H42" s="417"/>
      <c r="I42" s="417"/>
      <c r="J42" s="54"/>
      <c r="K42" s="357"/>
      <c r="L42" s="358"/>
      <c r="M42" s="182" t="s">
        <v>2</v>
      </c>
      <c r="N42" s="357"/>
      <c r="O42" s="358"/>
      <c r="P42" s="182" t="s">
        <v>173</v>
      </c>
      <c r="Q42" s="357"/>
      <c r="R42" s="358"/>
      <c r="S42" s="86" t="str">
        <f>IF(OR(K42="",N42="",Q42=""),IF(OR(K45="",N45="",Q45=""),"※電話番号か携帯電話番号を入力してください",""),"")</f>
        <v>※電話番号か携帯電話番号を入力してください</v>
      </c>
      <c r="T42" s="66"/>
      <c r="U42" s="66"/>
      <c r="V42" s="66"/>
      <c r="W42" s="66"/>
      <c r="X42" s="66"/>
      <c r="Y42" s="66"/>
      <c r="Z42" s="66"/>
      <c r="AA42" s="66"/>
      <c r="AB42" s="66"/>
      <c r="AC42" s="66"/>
      <c r="AD42" s="66"/>
      <c r="AE42" s="66"/>
      <c r="AF42" s="66"/>
      <c r="AG42" s="67"/>
    </row>
    <row r="43" spans="1:34" ht="5.0999999999999996" customHeight="1">
      <c r="A43" s="489"/>
      <c r="B43" s="417"/>
      <c r="C43" s="417"/>
      <c r="D43" s="417"/>
      <c r="E43" s="417"/>
      <c r="F43" s="417"/>
      <c r="G43" s="417"/>
      <c r="H43" s="417"/>
      <c r="I43" s="417"/>
      <c r="J43" s="107"/>
      <c r="K43" s="84"/>
      <c r="L43" s="84"/>
      <c r="M43" s="84"/>
      <c r="N43" s="84"/>
      <c r="O43" s="84"/>
      <c r="P43" s="84"/>
      <c r="Q43" s="84"/>
      <c r="R43" s="84"/>
      <c r="S43" s="84"/>
      <c r="T43" s="84"/>
      <c r="U43" s="84"/>
      <c r="V43" s="84"/>
      <c r="W43" s="84"/>
      <c r="X43" s="84"/>
      <c r="Y43" s="84"/>
      <c r="Z43" s="84"/>
      <c r="AA43" s="84"/>
      <c r="AB43" s="84"/>
      <c r="AC43" s="84"/>
      <c r="AD43" s="84"/>
      <c r="AE43" s="84"/>
      <c r="AF43" s="84"/>
      <c r="AG43" s="85"/>
    </row>
    <row r="44" spans="1:34" ht="5.0999999999999996" customHeight="1">
      <c r="A44" s="489">
        <f ca="1">MAX(INDIRECT(ADDRESS(1,COLUMN())):INDIRECT(ADDRESS(ROW()-1,COLUMN())))+1</f>
        <v>9</v>
      </c>
      <c r="B44" s="417" t="s">
        <v>196</v>
      </c>
      <c r="C44" s="417"/>
      <c r="D44" s="417"/>
      <c r="E44" s="417"/>
      <c r="F44" s="417"/>
      <c r="G44" s="417"/>
      <c r="H44" s="417"/>
      <c r="I44" s="417"/>
      <c r="J44" s="106"/>
      <c r="K44" s="79"/>
      <c r="L44" s="79"/>
      <c r="M44" s="79"/>
      <c r="N44" s="79"/>
      <c r="O44" s="66"/>
      <c r="P44" s="66"/>
      <c r="Q44" s="66"/>
      <c r="R44" s="66"/>
      <c r="S44" s="66"/>
      <c r="T44" s="66"/>
      <c r="U44" s="66"/>
      <c r="V44" s="66"/>
      <c r="W44" s="66"/>
      <c r="X44" s="66"/>
      <c r="Y44" s="66"/>
      <c r="Z44" s="66"/>
      <c r="AA44" s="66"/>
      <c r="AB44" s="66"/>
      <c r="AC44" s="66"/>
      <c r="AD44" s="66"/>
      <c r="AE44" s="66"/>
      <c r="AF44" s="66"/>
      <c r="AG44" s="67"/>
    </row>
    <row r="45" spans="1:34" ht="15" customHeight="1">
      <c r="A45" s="489"/>
      <c r="B45" s="417"/>
      <c r="C45" s="417"/>
      <c r="D45" s="417"/>
      <c r="E45" s="417"/>
      <c r="F45" s="417"/>
      <c r="G45" s="417"/>
      <c r="H45" s="417"/>
      <c r="I45" s="417"/>
      <c r="J45" s="54"/>
      <c r="K45" s="357"/>
      <c r="L45" s="358"/>
      <c r="M45" s="182" t="s">
        <v>2</v>
      </c>
      <c r="N45" s="357"/>
      <c r="O45" s="358"/>
      <c r="P45" s="182"/>
      <c r="Q45" s="357"/>
      <c r="R45" s="358"/>
      <c r="S45" s="86" t="str">
        <f>IF(OR(K42="",N42="",Q42=""),IF(OR(K45="",N45="",Q45=""),"※電話番号か携帯電話番号を入力してください",""),"")</f>
        <v>※電話番号か携帯電話番号を入力してください</v>
      </c>
      <c r="T45" s="66"/>
      <c r="U45" s="66"/>
      <c r="V45" s="66"/>
      <c r="W45" s="66"/>
      <c r="X45" s="66"/>
      <c r="Y45" s="66"/>
      <c r="Z45" s="66"/>
      <c r="AA45" s="66"/>
      <c r="AB45" s="66"/>
      <c r="AC45" s="66"/>
      <c r="AD45" s="66"/>
      <c r="AE45" s="66"/>
      <c r="AF45" s="66"/>
      <c r="AG45" s="67"/>
    </row>
    <row r="46" spans="1:34" ht="5.0999999999999996" customHeight="1">
      <c r="A46" s="489"/>
      <c r="B46" s="417"/>
      <c r="C46" s="417"/>
      <c r="D46" s="417"/>
      <c r="E46" s="417"/>
      <c r="F46" s="417"/>
      <c r="G46" s="417"/>
      <c r="H46" s="417"/>
      <c r="I46" s="417"/>
      <c r="J46" s="107"/>
      <c r="K46" s="84"/>
      <c r="L46" s="84"/>
      <c r="M46" s="84"/>
      <c r="N46" s="84"/>
      <c r="O46" s="84"/>
      <c r="P46" s="84"/>
      <c r="Q46" s="84"/>
      <c r="R46" s="84"/>
      <c r="S46" s="84"/>
      <c r="T46" s="84"/>
      <c r="U46" s="84"/>
      <c r="V46" s="84"/>
      <c r="W46" s="84"/>
      <c r="X46" s="84"/>
      <c r="Y46" s="84"/>
      <c r="Z46" s="84"/>
      <c r="AA46" s="84"/>
      <c r="AB46" s="84"/>
      <c r="AC46" s="84"/>
      <c r="AD46" s="84"/>
      <c r="AE46" s="84"/>
      <c r="AF46" s="84"/>
      <c r="AG46" s="85"/>
    </row>
    <row r="47" spans="1:34" ht="5.0999999999999996" customHeight="1">
      <c r="A47" s="502">
        <f ca="1">MAX(INDIRECT(ADDRESS(1,COLUMN())):INDIRECT(ADDRESS(ROW()-1,COLUMN())))+1</f>
        <v>10</v>
      </c>
      <c r="B47" s="505" t="s">
        <v>276</v>
      </c>
      <c r="C47" s="506"/>
      <c r="D47" s="506"/>
      <c r="E47" s="506"/>
      <c r="F47" s="506"/>
      <c r="G47" s="506"/>
      <c r="H47" s="506"/>
      <c r="I47" s="507"/>
      <c r="J47" s="106"/>
      <c r="K47" s="79"/>
      <c r="L47" s="79"/>
      <c r="M47" s="79"/>
      <c r="N47" s="79"/>
      <c r="O47" s="66"/>
      <c r="P47" s="66"/>
      <c r="Q47" s="66"/>
      <c r="R47" s="66"/>
      <c r="S47" s="66"/>
      <c r="T47" s="66"/>
      <c r="U47" s="66"/>
      <c r="V47" s="66"/>
      <c r="W47" s="66"/>
      <c r="X47" s="66"/>
      <c r="Y47" s="66"/>
      <c r="Z47" s="66"/>
      <c r="AA47" s="66"/>
      <c r="AB47" s="66"/>
      <c r="AC47" s="66"/>
      <c r="AD47" s="66"/>
      <c r="AE47" s="66"/>
      <c r="AF47" s="66"/>
      <c r="AG47" s="67"/>
    </row>
    <row r="48" spans="1:34" ht="15" customHeight="1">
      <c r="A48" s="503"/>
      <c r="B48" s="508"/>
      <c r="C48" s="509"/>
      <c r="D48" s="509"/>
      <c r="E48" s="509"/>
      <c r="F48" s="509"/>
      <c r="G48" s="509"/>
      <c r="H48" s="509"/>
      <c r="I48" s="510"/>
      <c r="J48" s="226"/>
      <c r="K48" s="226"/>
      <c r="L48" s="54"/>
      <c r="M48" s="370"/>
      <c r="N48" s="516"/>
      <c r="O48" s="516"/>
      <c r="P48" s="516"/>
      <c r="Q48" s="516"/>
      <c r="R48" s="516"/>
      <c r="S48" s="516"/>
      <c r="T48" s="516"/>
      <c r="U48" s="516"/>
      <c r="V48" s="516"/>
      <c r="W48" s="517"/>
      <c r="X48" s="86" t="str">
        <f>IF(M48="","※入力してください",IF(AND(M50&lt;&gt;"",M48&lt;&gt;M50),"※確認用メールアドレスと一致しません",""))</f>
        <v>※入力してください</v>
      </c>
      <c r="Y48" s="66"/>
      <c r="Z48" s="66"/>
      <c r="AA48" s="66"/>
      <c r="AB48" s="66"/>
      <c r="AC48" s="66"/>
      <c r="AD48" s="66"/>
      <c r="AE48" s="66"/>
      <c r="AF48" s="66"/>
      <c r="AG48" s="67"/>
      <c r="AH48" s="66"/>
    </row>
    <row r="49" spans="1:34" ht="5.0999999999999996" customHeight="1">
      <c r="A49" s="503"/>
      <c r="B49" s="508"/>
      <c r="C49" s="509"/>
      <c r="D49" s="509"/>
      <c r="E49" s="509"/>
      <c r="F49" s="509"/>
      <c r="G49" s="509"/>
      <c r="H49" s="509"/>
      <c r="I49" s="510"/>
      <c r="J49" s="226"/>
      <c r="K49" s="226"/>
      <c r="L49" s="54"/>
      <c r="M49" s="79"/>
      <c r="N49" s="79"/>
      <c r="O49" s="79"/>
      <c r="P49" s="79"/>
      <c r="Q49" s="66"/>
      <c r="R49" s="66"/>
      <c r="S49" s="66"/>
      <c r="T49" s="66"/>
      <c r="U49" s="66"/>
      <c r="V49" s="66"/>
      <c r="W49" s="66"/>
      <c r="X49" s="66"/>
      <c r="Y49" s="66"/>
      <c r="Z49" s="66"/>
      <c r="AA49" s="66"/>
      <c r="AB49" s="66"/>
      <c r="AC49" s="66"/>
      <c r="AD49" s="66"/>
      <c r="AE49" s="66"/>
      <c r="AF49" s="66"/>
      <c r="AG49" s="67"/>
      <c r="AH49" s="66"/>
    </row>
    <row r="50" spans="1:34" ht="15" customHeight="1">
      <c r="A50" s="503"/>
      <c r="B50" s="508"/>
      <c r="C50" s="509"/>
      <c r="D50" s="509"/>
      <c r="E50" s="509"/>
      <c r="F50" s="509"/>
      <c r="G50" s="509"/>
      <c r="H50" s="509"/>
      <c r="I50" s="510"/>
      <c r="J50" s="226"/>
      <c r="K50" s="226" t="s">
        <v>415</v>
      </c>
      <c r="L50" s="54"/>
      <c r="M50" s="370"/>
      <c r="N50" s="516"/>
      <c r="O50" s="516"/>
      <c r="P50" s="516"/>
      <c r="Q50" s="516"/>
      <c r="R50" s="516"/>
      <c r="S50" s="516"/>
      <c r="T50" s="516"/>
      <c r="U50" s="516"/>
      <c r="V50" s="516"/>
      <c r="W50" s="517"/>
      <c r="X50" s="86" t="str">
        <f>IF(M50="","※入力してください","")</f>
        <v>※入力してください</v>
      </c>
      <c r="Y50" s="66"/>
      <c r="Z50" s="66"/>
      <c r="AA50" s="66"/>
      <c r="AB50" s="66"/>
      <c r="AC50" s="66"/>
      <c r="AD50" s="66"/>
      <c r="AE50" s="66"/>
      <c r="AF50" s="66"/>
      <c r="AG50" s="67"/>
      <c r="AH50" s="66"/>
    </row>
    <row r="51" spans="1:34" ht="5.0999999999999996" customHeight="1">
      <c r="A51" s="504"/>
      <c r="B51" s="511"/>
      <c r="C51" s="512"/>
      <c r="D51" s="512"/>
      <c r="E51" s="512"/>
      <c r="F51" s="512"/>
      <c r="G51" s="512"/>
      <c r="H51" s="512"/>
      <c r="I51" s="513"/>
      <c r="J51" s="107"/>
      <c r="K51" s="84"/>
      <c r="L51" s="84"/>
      <c r="M51" s="84"/>
      <c r="N51" s="84"/>
      <c r="O51" s="84"/>
      <c r="P51" s="84"/>
      <c r="Q51" s="84"/>
      <c r="R51" s="84"/>
      <c r="S51" s="84"/>
      <c r="T51" s="84"/>
      <c r="U51" s="84"/>
      <c r="V51" s="84"/>
      <c r="W51" s="84"/>
      <c r="X51" s="84"/>
      <c r="Y51" s="84"/>
      <c r="Z51" s="84"/>
      <c r="AA51" s="84"/>
      <c r="AB51" s="84"/>
      <c r="AC51" s="84"/>
      <c r="AD51" s="84"/>
      <c r="AE51" s="84"/>
      <c r="AF51" s="84"/>
      <c r="AG51" s="85"/>
    </row>
    <row r="52" spans="1:34" ht="5.0999999999999996" customHeight="1">
      <c r="A52" s="502">
        <f ca="1">MAX(INDIRECT(ADDRESS(1,COLUMN())):INDIRECT(ADDRESS(ROW()-1,COLUMN())))+1</f>
        <v>11</v>
      </c>
      <c r="B52" s="518" t="s">
        <v>225</v>
      </c>
      <c r="C52" s="519"/>
      <c r="D52" s="519"/>
      <c r="E52" s="519"/>
      <c r="F52" s="519"/>
      <c r="G52" s="519"/>
      <c r="H52" s="519"/>
      <c r="I52" s="520"/>
      <c r="J52" s="106"/>
      <c r="K52" s="79"/>
      <c r="L52" s="79"/>
      <c r="M52" s="79"/>
      <c r="N52" s="79"/>
      <c r="O52" s="66"/>
      <c r="P52" s="66"/>
      <c r="Q52" s="66"/>
      <c r="R52" s="66"/>
      <c r="S52" s="66"/>
      <c r="T52" s="66"/>
      <c r="U52" s="66"/>
      <c r="V52" s="66"/>
      <c r="W52" s="66"/>
      <c r="X52" s="66"/>
      <c r="Y52" s="66"/>
      <c r="Z52" s="66"/>
      <c r="AA52" s="66"/>
      <c r="AB52" s="66"/>
      <c r="AC52" s="66"/>
      <c r="AD52" s="66"/>
      <c r="AE52" s="66"/>
      <c r="AF52" s="66"/>
      <c r="AG52" s="67"/>
    </row>
    <row r="53" spans="1:34" ht="15" customHeight="1">
      <c r="A53" s="503"/>
      <c r="B53" s="521"/>
      <c r="C53" s="522"/>
      <c r="D53" s="522"/>
      <c r="E53" s="522"/>
      <c r="F53" s="522"/>
      <c r="G53" s="522"/>
      <c r="H53" s="522"/>
      <c r="I53" s="523"/>
      <c r="J53" s="54"/>
      <c r="K53" s="350"/>
      <c r="L53" s="352"/>
      <c r="M53" s="86" t="str">
        <f>IF(K53="","※入力してください","")</f>
        <v>※入力してください</v>
      </c>
      <c r="N53" s="54"/>
      <c r="O53" s="54"/>
      <c r="P53" s="54"/>
      <c r="Q53" s="54"/>
      <c r="R53" s="54"/>
      <c r="S53" s="54"/>
      <c r="T53" s="54"/>
      <c r="U53" s="54"/>
      <c r="V53" s="54"/>
      <c r="W53" s="54"/>
      <c r="X53" s="54"/>
      <c r="Y53" s="54"/>
      <c r="Z53" s="54"/>
      <c r="AA53" s="54"/>
      <c r="AB53" s="54"/>
      <c r="AC53" s="54"/>
      <c r="AD53" s="66"/>
      <c r="AE53" s="66"/>
      <c r="AF53" s="66"/>
      <c r="AG53" s="67"/>
    </row>
    <row r="54" spans="1:34" ht="15" customHeight="1">
      <c r="A54" s="503"/>
      <c r="B54" s="521"/>
      <c r="C54" s="522"/>
      <c r="D54" s="522"/>
      <c r="E54" s="522"/>
      <c r="F54" s="522"/>
      <c r="G54" s="522"/>
      <c r="H54" s="522"/>
      <c r="I54" s="523"/>
      <c r="J54" s="54"/>
      <c r="K54" s="66" t="s">
        <v>489</v>
      </c>
      <c r="L54" s="66"/>
      <c r="M54" s="66"/>
      <c r="N54" s="66"/>
      <c r="O54" s="66"/>
      <c r="P54" s="66"/>
      <c r="Q54" s="66"/>
      <c r="R54" s="66"/>
      <c r="S54" s="66"/>
      <c r="T54" s="66"/>
      <c r="U54" s="66"/>
      <c r="V54" s="66"/>
      <c r="W54" s="66"/>
      <c r="X54" s="66"/>
      <c r="Y54" s="66"/>
      <c r="Z54" s="66"/>
      <c r="AA54" s="66"/>
      <c r="AB54" s="66"/>
      <c r="AC54" s="66"/>
      <c r="AD54" s="66"/>
      <c r="AE54" s="66"/>
      <c r="AF54" s="66"/>
      <c r="AG54" s="67"/>
    </row>
    <row r="55" spans="1:34" ht="15" customHeight="1">
      <c r="A55" s="503"/>
      <c r="B55" s="521"/>
      <c r="C55" s="522"/>
      <c r="D55" s="522"/>
      <c r="E55" s="522"/>
      <c r="F55" s="522"/>
      <c r="G55" s="522"/>
      <c r="H55" s="522"/>
      <c r="I55" s="523"/>
      <c r="J55" s="54"/>
      <c r="K55" s="66" t="s">
        <v>488</v>
      </c>
      <c r="L55" s="66"/>
      <c r="M55" s="66"/>
      <c r="N55" s="66"/>
      <c r="O55" s="492"/>
      <c r="P55" s="493"/>
      <c r="Q55" s="493"/>
      <c r="R55" s="493"/>
      <c r="S55" s="493"/>
      <c r="T55" s="493"/>
      <c r="U55" s="493"/>
      <c r="V55" s="493"/>
      <c r="W55" s="493"/>
      <c r="X55" s="493"/>
      <c r="Y55" s="493"/>
      <c r="Z55" s="493"/>
      <c r="AA55" s="494"/>
      <c r="AB55" s="86" t="str">
        <f>IF(AND(K53="有"),IF(O55="","※入力してください",""),"")</f>
        <v/>
      </c>
      <c r="AC55" s="66"/>
      <c r="AD55" s="66"/>
      <c r="AG55" s="67"/>
    </row>
    <row r="56" spans="1:34" ht="5.0999999999999996" customHeight="1">
      <c r="A56" s="503"/>
      <c r="B56" s="521"/>
      <c r="C56" s="522"/>
      <c r="D56" s="522"/>
      <c r="E56" s="522"/>
      <c r="F56" s="522"/>
      <c r="G56" s="522"/>
      <c r="H56" s="522"/>
      <c r="I56" s="523"/>
      <c r="J56" s="54"/>
      <c r="K56" s="66"/>
      <c r="L56" s="66"/>
      <c r="M56" s="66"/>
      <c r="N56" s="66"/>
      <c r="O56" s="66"/>
      <c r="P56" s="66"/>
      <c r="Q56" s="66"/>
      <c r="R56" s="66"/>
      <c r="S56" s="66"/>
      <c r="T56" s="66"/>
      <c r="U56" s="66"/>
      <c r="V56" s="66"/>
      <c r="W56" s="66"/>
      <c r="X56" s="66"/>
      <c r="Y56" s="66"/>
      <c r="Z56" s="66"/>
      <c r="AA56" s="66"/>
      <c r="AB56" s="66"/>
      <c r="AC56" s="66"/>
      <c r="AD56" s="66"/>
      <c r="AG56" s="67"/>
    </row>
    <row r="57" spans="1:34" ht="15" customHeight="1">
      <c r="A57" s="503"/>
      <c r="B57" s="521"/>
      <c r="C57" s="522"/>
      <c r="D57" s="522"/>
      <c r="E57" s="522"/>
      <c r="F57" s="522"/>
      <c r="G57" s="522"/>
      <c r="H57" s="522"/>
      <c r="I57" s="523"/>
      <c r="J57" s="54"/>
      <c r="K57" s="66" t="s">
        <v>30</v>
      </c>
      <c r="L57" s="66"/>
      <c r="M57" s="66"/>
      <c r="N57" s="66"/>
      <c r="O57" s="89"/>
      <c r="P57" s="86"/>
      <c r="Q57" s="86" t="str">
        <f>IF(AND(K53="有"),IF(O57="","※入力してください",IF(O57="有","要件を満たしていません","")),"")</f>
        <v/>
      </c>
      <c r="R57" s="66"/>
      <c r="S57" s="66"/>
      <c r="T57" s="66"/>
      <c r="U57" s="66"/>
      <c r="V57" s="66"/>
      <c r="W57" s="66"/>
      <c r="X57" s="66"/>
      <c r="Y57" s="66"/>
      <c r="Z57" s="66"/>
      <c r="AA57" s="66"/>
      <c r="AB57" s="66"/>
      <c r="AC57" s="66"/>
      <c r="AD57" s="66"/>
      <c r="AG57" s="67"/>
    </row>
    <row r="58" spans="1:34" ht="5.0999999999999996" customHeight="1">
      <c r="A58" s="504"/>
      <c r="B58" s="524"/>
      <c r="C58" s="525"/>
      <c r="D58" s="525"/>
      <c r="E58" s="525"/>
      <c r="F58" s="525"/>
      <c r="G58" s="525"/>
      <c r="H58" s="525"/>
      <c r="I58" s="526"/>
      <c r="J58" s="107"/>
      <c r="K58" s="84"/>
      <c r="L58" s="84"/>
      <c r="M58" s="84"/>
      <c r="N58" s="84"/>
      <c r="O58" s="84"/>
      <c r="P58" s="84"/>
      <c r="Q58" s="84"/>
      <c r="R58" s="84"/>
      <c r="S58" s="84"/>
      <c r="T58" s="84"/>
      <c r="U58" s="84"/>
      <c r="V58" s="84"/>
      <c r="W58" s="84"/>
      <c r="X58" s="84"/>
      <c r="Y58" s="84"/>
      <c r="Z58" s="84"/>
      <c r="AA58" s="84"/>
      <c r="AB58" s="84"/>
      <c r="AC58" s="84"/>
      <c r="AD58" s="84"/>
      <c r="AE58" s="84"/>
      <c r="AF58" s="84"/>
      <c r="AG58" s="85"/>
    </row>
    <row r="59" spans="1:34" ht="5.0999999999999996" customHeight="1">
      <c r="A59" s="502">
        <f ca="1">MAX(INDIRECT(ADDRESS(1,COLUMN())):INDIRECT(ADDRESS(ROW()-1,COLUMN())))+1</f>
        <v>12</v>
      </c>
      <c r="B59" s="518" t="s">
        <v>490</v>
      </c>
      <c r="C59" s="519"/>
      <c r="D59" s="519"/>
      <c r="E59" s="519"/>
      <c r="F59" s="519"/>
      <c r="G59" s="519"/>
      <c r="H59" s="519"/>
      <c r="I59" s="520"/>
      <c r="J59" s="106"/>
      <c r="K59" s="79"/>
      <c r="L59" s="79"/>
      <c r="M59" s="79"/>
      <c r="N59" s="79"/>
      <c r="O59" s="66"/>
      <c r="P59" s="66"/>
      <c r="Q59" s="66"/>
      <c r="R59" s="66"/>
      <c r="S59" s="66"/>
      <c r="T59" s="66"/>
      <c r="U59" s="66"/>
      <c r="V59" s="66"/>
      <c r="W59" s="66"/>
      <c r="X59" s="66"/>
      <c r="Y59" s="66"/>
      <c r="Z59" s="66"/>
      <c r="AA59" s="66"/>
      <c r="AB59" s="66"/>
      <c r="AC59" s="66"/>
      <c r="AD59" s="66"/>
      <c r="AE59" s="66"/>
      <c r="AF59" s="66"/>
      <c r="AG59" s="67"/>
    </row>
    <row r="60" spans="1:34" ht="15" customHeight="1">
      <c r="A60" s="503"/>
      <c r="B60" s="521"/>
      <c r="C60" s="522"/>
      <c r="D60" s="522"/>
      <c r="E60" s="522"/>
      <c r="F60" s="522"/>
      <c r="G60" s="522"/>
      <c r="H60" s="522"/>
      <c r="I60" s="523"/>
      <c r="J60" s="54"/>
      <c r="K60" s="54" t="s">
        <v>491</v>
      </c>
      <c r="L60" s="54"/>
      <c r="M60" s="66"/>
      <c r="N60" s="54"/>
      <c r="O60" s="54"/>
      <c r="P60" s="89"/>
      <c r="Q60" s="54"/>
      <c r="R60" s="86" t="str">
        <f>IF(P60="","※入力してください","")</f>
        <v>※入力してください</v>
      </c>
      <c r="S60" s="54"/>
      <c r="T60" s="54"/>
      <c r="U60" s="54"/>
      <c r="V60" s="54"/>
      <c r="W60" s="54"/>
      <c r="X60" s="54"/>
      <c r="Y60" s="54"/>
      <c r="Z60" s="54"/>
      <c r="AA60" s="54"/>
      <c r="AB60" s="66"/>
      <c r="AC60" s="54"/>
      <c r="AD60" s="66"/>
      <c r="AE60" s="66"/>
      <c r="AF60" s="66"/>
      <c r="AG60" s="67"/>
    </row>
    <row r="61" spans="1:34" ht="5.0999999999999996" customHeight="1">
      <c r="A61" s="503"/>
      <c r="B61" s="521"/>
      <c r="C61" s="522"/>
      <c r="D61" s="522"/>
      <c r="E61" s="522"/>
      <c r="F61" s="522"/>
      <c r="G61" s="522"/>
      <c r="H61" s="522"/>
      <c r="I61" s="523"/>
      <c r="J61" s="54"/>
      <c r="K61" s="66"/>
      <c r="L61" s="66"/>
      <c r="M61" s="66"/>
      <c r="N61" s="66"/>
      <c r="O61" s="54"/>
      <c r="P61" s="54"/>
      <c r="Q61" s="54"/>
      <c r="R61" s="54"/>
      <c r="S61" s="54"/>
      <c r="T61" s="54"/>
      <c r="U61" s="54"/>
      <c r="V61" s="54"/>
      <c r="W61" s="54"/>
      <c r="X61" s="54"/>
      <c r="Y61" s="54"/>
      <c r="Z61" s="54"/>
      <c r="AA61" s="54"/>
      <c r="AB61" s="66"/>
      <c r="AC61" s="54"/>
      <c r="AD61" s="66"/>
      <c r="AE61" s="66"/>
      <c r="AF61" s="66"/>
      <c r="AG61" s="67"/>
    </row>
    <row r="62" spans="1:34" ht="15" customHeight="1">
      <c r="A62" s="503"/>
      <c r="B62" s="521"/>
      <c r="C62" s="522"/>
      <c r="D62" s="522"/>
      <c r="E62" s="522"/>
      <c r="F62" s="522"/>
      <c r="G62" s="522"/>
      <c r="H62" s="522"/>
      <c r="I62" s="523"/>
      <c r="J62" s="54"/>
      <c r="K62" s="54" t="s">
        <v>261</v>
      </c>
      <c r="L62" s="66"/>
      <c r="M62" s="66"/>
      <c r="N62" s="66"/>
      <c r="O62" s="54"/>
      <c r="P62" s="89"/>
      <c r="Q62" s="54"/>
      <c r="R62" s="86" t="str">
        <f>IF(P62="","※入力してください","")</f>
        <v>※入力してください</v>
      </c>
      <c r="S62" s="54"/>
      <c r="T62" s="54"/>
      <c r="U62" s="54"/>
      <c r="V62" s="54"/>
      <c r="W62" s="54"/>
      <c r="X62" s="54"/>
      <c r="Y62" s="54"/>
      <c r="Z62" s="54"/>
      <c r="AA62" s="54"/>
      <c r="AB62" s="66"/>
      <c r="AC62" s="54"/>
      <c r="AD62" s="66"/>
      <c r="AE62" s="66"/>
      <c r="AF62" s="66"/>
      <c r="AG62" s="67"/>
    </row>
    <row r="63" spans="1:34" ht="5.0999999999999996" customHeight="1">
      <c r="A63" s="503"/>
      <c r="B63" s="521"/>
      <c r="C63" s="522"/>
      <c r="D63" s="522"/>
      <c r="E63" s="522"/>
      <c r="F63" s="522"/>
      <c r="G63" s="522"/>
      <c r="H63" s="522"/>
      <c r="I63" s="523"/>
      <c r="J63" s="54"/>
      <c r="K63" s="66"/>
      <c r="L63" s="66"/>
      <c r="M63" s="66"/>
      <c r="N63" s="66"/>
      <c r="O63" s="54"/>
      <c r="P63" s="54"/>
      <c r="Q63" s="54"/>
      <c r="R63" s="54"/>
      <c r="S63" s="54"/>
      <c r="T63" s="54"/>
      <c r="U63" s="54"/>
      <c r="V63" s="54"/>
      <c r="W63" s="54"/>
      <c r="X63" s="54"/>
      <c r="Y63" s="54"/>
      <c r="Z63" s="54"/>
      <c r="AA63" s="54"/>
      <c r="AB63" s="66"/>
      <c r="AC63" s="54"/>
      <c r="AD63" s="66"/>
      <c r="AE63" s="66"/>
      <c r="AF63" s="66"/>
      <c r="AG63" s="67"/>
    </row>
    <row r="64" spans="1:34" ht="15" customHeight="1">
      <c r="A64" s="503"/>
      <c r="B64" s="521"/>
      <c r="C64" s="522"/>
      <c r="D64" s="522"/>
      <c r="E64" s="522"/>
      <c r="F64" s="522"/>
      <c r="G64" s="522"/>
      <c r="H64" s="522"/>
      <c r="I64" s="523"/>
      <c r="J64" s="54"/>
      <c r="K64" s="54" t="s">
        <v>262</v>
      </c>
      <c r="L64" s="66"/>
      <c r="M64" s="66"/>
      <c r="N64" s="66"/>
      <c r="O64" s="54"/>
      <c r="P64" s="89"/>
      <c r="Q64" s="54"/>
      <c r="R64" s="86" t="str">
        <f>IF(P64="","※入力してください","")</f>
        <v>※入力してください</v>
      </c>
      <c r="S64" s="54"/>
      <c r="T64" s="54"/>
      <c r="U64" s="54"/>
      <c r="V64" s="54"/>
      <c r="W64" s="54"/>
      <c r="X64" s="54"/>
      <c r="Y64" s="54"/>
      <c r="Z64" s="54"/>
      <c r="AA64" s="54"/>
      <c r="AB64" s="66"/>
      <c r="AC64" s="54"/>
      <c r="AD64" s="66"/>
      <c r="AE64" s="66"/>
      <c r="AF64" s="66"/>
      <c r="AG64" s="67"/>
    </row>
    <row r="65" spans="1:33" ht="5.0999999999999996" customHeight="1">
      <c r="A65" s="504"/>
      <c r="B65" s="524"/>
      <c r="C65" s="525"/>
      <c r="D65" s="525"/>
      <c r="E65" s="525"/>
      <c r="F65" s="525"/>
      <c r="G65" s="525"/>
      <c r="H65" s="525"/>
      <c r="I65" s="526"/>
      <c r="J65" s="107"/>
      <c r="K65" s="84"/>
      <c r="L65" s="84"/>
      <c r="M65" s="84"/>
      <c r="N65" s="84"/>
      <c r="O65" s="84"/>
      <c r="P65" s="84"/>
      <c r="Q65" s="84"/>
      <c r="R65" s="84"/>
      <c r="S65" s="84"/>
      <c r="T65" s="84"/>
      <c r="U65" s="84"/>
      <c r="V65" s="84"/>
      <c r="W65" s="84"/>
      <c r="X65" s="84"/>
      <c r="Y65" s="84"/>
      <c r="Z65" s="84"/>
      <c r="AA65" s="84"/>
      <c r="AB65" s="84"/>
      <c r="AC65" s="84"/>
      <c r="AD65" s="84"/>
      <c r="AE65" s="84"/>
      <c r="AF65" s="84"/>
      <c r="AG65" s="85"/>
    </row>
    <row r="66" spans="1:33" ht="5.0999999999999996" customHeight="1">
      <c r="A66" s="489">
        <f ca="1">MAX(INDIRECT(ADDRESS(1,COLUMN())):INDIRECT(ADDRESS(ROW()-1,COLUMN())))+1</f>
        <v>13</v>
      </c>
      <c r="B66" s="528" t="s">
        <v>157</v>
      </c>
      <c r="C66" s="528"/>
      <c r="D66" s="528"/>
      <c r="E66" s="528"/>
      <c r="F66" s="528"/>
      <c r="G66" s="528"/>
      <c r="H66" s="528"/>
      <c r="I66" s="528"/>
      <c r="J66" s="54"/>
      <c r="K66" s="66" t="s">
        <v>5</v>
      </c>
      <c r="L66" s="66"/>
      <c r="M66" s="66"/>
      <c r="N66" s="66"/>
      <c r="O66" s="66"/>
      <c r="P66" s="66"/>
      <c r="Q66" s="66"/>
      <c r="R66" s="66"/>
      <c r="S66" s="66"/>
      <c r="T66" s="66"/>
      <c r="U66" s="66"/>
      <c r="V66" s="79"/>
      <c r="W66" s="66"/>
      <c r="X66" s="66"/>
      <c r="Y66" s="66"/>
      <c r="Z66" s="66"/>
      <c r="AA66" s="66"/>
      <c r="AB66" s="66"/>
      <c r="AC66" s="66"/>
      <c r="AD66" s="66"/>
      <c r="AE66" s="66"/>
      <c r="AF66" s="66"/>
      <c r="AG66" s="67"/>
    </row>
    <row r="67" spans="1:33" ht="15" customHeight="1">
      <c r="A67" s="489"/>
      <c r="B67" s="528"/>
      <c r="C67" s="528"/>
      <c r="D67" s="528"/>
      <c r="E67" s="528"/>
      <c r="F67" s="528"/>
      <c r="G67" s="528"/>
      <c r="H67" s="528"/>
      <c r="I67" s="528"/>
      <c r="J67" s="54"/>
      <c r="K67" s="498"/>
      <c r="L67" s="527"/>
      <c r="M67" s="499"/>
      <c r="N67" s="142" t="str">
        <f>IF(K67="","※入力してください","")</f>
        <v>※入力してください</v>
      </c>
      <c r="O67" s="66"/>
      <c r="P67" s="66"/>
      <c r="Q67" s="66"/>
      <c r="R67" s="66"/>
      <c r="S67" s="66"/>
      <c r="T67" s="66"/>
      <c r="U67" s="66"/>
      <c r="V67" s="66"/>
      <c r="W67" s="66"/>
      <c r="X67" s="66"/>
      <c r="Y67" s="66"/>
      <c r="Z67" s="66"/>
      <c r="AA67" s="66"/>
      <c r="AB67" s="66"/>
      <c r="AC67" s="66"/>
      <c r="AD67" s="66"/>
      <c r="AE67" s="66"/>
      <c r="AF67" s="66"/>
      <c r="AG67" s="67"/>
    </row>
    <row r="68" spans="1:33" ht="15" customHeight="1">
      <c r="A68" s="489"/>
      <c r="B68" s="528"/>
      <c r="C68" s="528"/>
      <c r="D68" s="528"/>
      <c r="E68" s="528"/>
      <c r="F68" s="528"/>
      <c r="G68" s="528"/>
      <c r="H68" s="528"/>
      <c r="I68" s="528"/>
      <c r="J68" s="54"/>
      <c r="K68" s="66" t="s">
        <v>18</v>
      </c>
      <c r="L68" s="66"/>
      <c r="M68" s="66"/>
      <c r="N68" s="66"/>
      <c r="O68" s="66"/>
      <c r="P68" s="66"/>
      <c r="Q68" s="66"/>
      <c r="R68" s="66"/>
      <c r="S68" s="66"/>
      <c r="T68" s="66"/>
      <c r="U68" s="66"/>
      <c r="V68" s="66"/>
      <c r="W68" s="66"/>
      <c r="X68" s="66"/>
      <c r="Y68" s="66"/>
      <c r="Z68" s="66"/>
      <c r="AA68" s="66"/>
      <c r="AB68" s="66"/>
      <c r="AC68" s="66"/>
      <c r="AD68" s="66"/>
      <c r="AE68" s="66"/>
      <c r="AF68" s="66"/>
      <c r="AG68" s="67"/>
    </row>
    <row r="69" spans="1:33" ht="15" customHeight="1">
      <c r="A69" s="489"/>
      <c r="B69" s="528"/>
      <c r="C69" s="528"/>
      <c r="D69" s="528"/>
      <c r="E69" s="528"/>
      <c r="F69" s="528"/>
      <c r="G69" s="528"/>
      <c r="H69" s="528"/>
      <c r="I69" s="528"/>
      <c r="J69" s="66"/>
      <c r="K69" s="66" t="s">
        <v>492</v>
      </c>
      <c r="L69" s="66"/>
      <c r="M69" s="492"/>
      <c r="N69" s="493"/>
      <c r="O69" s="493"/>
      <c r="P69" s="493"/>
      <c r="Q69" s="493"/>
      <c r="R69" s="493"/>
      <c r="S69" s="493"/>
      <c r="T69" s="493"/>
      <c r="U69" s="493"/>
      <c r="V69" s="493"/>
      <c r="W69" s="493"/>
      <c r="X69" s="493"/>
      <c r="Y69" s="493"/>
      <c r="Z69" s="493"/>
      <c r="AA69" s="493"/>
      <c r="AB69" s="493"/>
      <c r="AC69" s="493"/>
      <c r="AD69" s="493"/>
      <c r="AE69" s="494"/>
      <c r="AF69" s="66"/>
      <c r="AG69" s="67"/>
    </row>
    <row r="70" spans="1:33" ht="15" customHeight="1">
      <c r="A70" s="489"/>
      <c r="B70" s="528"/>
      <c r="C70" s="528"/>
      <c r="D70" s="528"/>
      <c r="E70" s="528"/>
      <c r="F70" s="528"/>
      <c r="G70" s="528"/>
      <c r="H70" s="528"/>
      <c r="I70" s="528"/>
      <c r="J70" s="54"/>
      <c r="K70" s="66" t="s">
        <v>5</v>
      </c>
      <c r="L70" s="66"/>
      <c r="M70" s="88" t="str">
        <f>IF(AND(K67&lt;&gt;"無",K67&lt;&gt;""),IF(M69="","※入力してください",""),"")</f>
        <v/>
      </c>
      <c r="N70" s="66"/>
      <c r="O70" s="66"/>
      <c r="P70" s="66"/>
      <c r="Q70" s="66"/>
      <c r="R70" s="66"/>
      <c r="S70" s="66"/>
      <c r="T70" s="66"/>
      <c r="U70" s="66"/>
      <c r="V70" s="79"/>
      <c r="W70" s="66"/>
      <c r="X70" s="66"/>
      <c r="Y70" s="66"/>
      <c r="Z70" s="66"/>
      <c r="AA70" s="66"/>
      <c r="AB70" s="66"/>
      <c r="AC70" s="66"/>
      <c r="AD70" s="66"/>
      <c r="AE70" s="66"/>
      <c r="AF70" s="66"/>
      <c r="AG70" s="67"/>
    </row>
    <row r="71" spans="1:33" ht="15" customHeight="1">
      <c r="A71" s="489"/>
      <c r="B71" s="528"/>
      <c r="C71" s="528"/>
      <c r="D71" s="528"/>
      <c r="E71" s="528"/>
      <c r="F71" s="528"/>
      <c r="G71" s="528"/>
      <c r="H71" s="528"/>
      <c r="I71" s="528"/>
      <c r="J71" s="66"/>
      <c r="K71" s="66" t="s">
        <v>27</v>
      </c>
      <c r="L71" s="66"/>
      <c r="M71" s="500"/>
      <c r="N71" s="501"/>
      <c r="O71" s="66" t="s">
        <v>10</v>
      </c>
      <c r="P71" s="87"/>
      <c r="Q71" s="66" t="s">
        <v>13</v>
      </c>
      <c r="R71" s="87"/>
      <c r="S71" s="213" t="s">
        <v>16</v>
      </c>
      <c r="T71" s="213" t="s">
        <v>17</v>
      </c>
      <c r="U71" s="500"/>
      <c r="V71" s="501"/>
      <c r="W71" s="66" t="s">
        <v>10</v>
      </c>
      <c r="X71" s="87"/>
      <c r="Y71" s="66" t="s">
        <v>13</v>
      </c>
      <c r="Z71" s="87"/>
      <c r="AA71" s="213" t="s">
        <v>16</v>
      </c>
      <c r="AB71" s="66"/>
      <c r="AC71" s="66"/>
      <c r="AD71" s="66"/>
      <c r="AE71" s="66"/>
      <c r="AF71" s="66"/>
      <c r="AG71" s="67"/>
    </row>
    <row r="72" spans="1:33" ht="15" customHeight="1">
      <c r="A72" s="489"/>
      <c r="B72" s="528"/>
      <c r="C72" s="528"/>
      <c r="D72" s="528"/>
      <c r="E72" s="528"/>
      <c r="F72" s="528"/>
      <c r="G72" s="528"/>
      <c r="H72" s="528"/>
      <c r="I72" s="528"/>
      <c r="J72" s="107"/>
      <c r="K72" s="84"/>
      <c r="L72" s="84"/>
      <c r="M72" s="88" t="str">
        <f>IF(AND(K67&lt;&gt;"無",K67&lt;&gt;""),IF(OR(M71="",P71="",R71=""),"※入力してください",""),"")</f>
        <v/>
      </c>
      <c r="N72" s="84"/>
      <c r="O72" s="84"/>
      <c r="P72" s="84"/>
      <c r="Q72" s="84"/>
      <c r="R72" s="84"/>
      <c r="S72" s="84"/>
      <c r="T72" s="84"/>
      <c r="U72" s="88" t="str">
        <f>IF(AND(K67&lt;&gt;"無",K67&lt;&gt;""),IF(OR(U71="",X71="",Z71=""),"※入力してください",""),"")</f>
        <v/>
      </c>
      <c r="V72" s="84"/>
      <c r="W72" s="84"/>
      <c r="X72" s="84"/>
      <c r="Y72" s="84"/>
      <c r="Z72" s="84"/>
      <c r="AA72" s="84"/>
      <c r="AB72" s="84"/>
      <c r="AC72" s="84"/>
      <c r="AD72" s="84"/>
      <c r="AE72" s="84"/>
      <c r="AF72" s="84"/>
      <c r="AG72" s="85"/>
    </row>
    <row r="73" spans="1:33" ht="5.0999999999999996" customHeight="1">
      <c r="A73" s="529">
        <f ca="1">MAX(INDIRECT(ADDRESS(1,COLUMN())):INDIRECT(ADDRESS(ROW()-1,COLUMN())))+1</f>
        <v>14</v>
      </c>
      <c r="B73" s="416" t="str">
        <f>forSystem!N36</f>
        <v>当該法人等での今回の雇用契約以前の雇用関係の有無</v>
      </c>
      <c r="C73" s="416"/>
      <c r="D73" s="416"/>
      <c r="E73" s="416"/>
      <c r="F73" s="416"/>
      <c r="G73" s="416"/>
      <c r="H73" s="416"/>
      <c r="I73" s="416"/>
      <c r="J73" s="106"/>
      <c r="K73" s="88"/>
      <c r="L73" s="79"/>
      <c r="M73" s="79"/>
      <c r="N73" s="79"/>
      <c r="O73" s="66"/>
      <c r="P73" s="66"/>
      <c r="Q73" s="66"/>
      <c r="R73" s="66"/>
      <c r="S73" s="66"/>
      <c r="T73" s="66"/>
      <c r="U73" s="66"/>
      <c r="V73" s="66"/>
      <c r="W73" s="66"/>
      <c r="X73" s="66"/>
      <c r="Y73" s="66"/>
      <c r="Z73" s="66"/>
      <c r="AA73" s="66"/>
      <c r="AB73" s="66"/>
      <c r="AC73" s="66"/>
      <c r="AD73" s="66"/>
      <c r="AE73" s="66"/>
      <c r="AF73" s="66"/>
      <c r="AG73" s="67"/>
    </row>
    <row r="74" spans="1:33" ht="15" customHeight="1">
      <c r="A74" s="529"/>
      <c r="B74" s="416"/>
      <c r="C74" s="416"/>
      <c r="D74" s="416"/>
      <c r="E74" s="416"/>
      <c r="F74" s="416"/>
      <c r="G74" s="416"/>
      <c r="H74" s="416"/>
      <c r="I74" s="416"/>
      <c r="J74" s="54"/>
      <c r="K74" s="350"/>
      <c r="L74" s="352"/>
      <c r="M74" s="207" t="s">
        <v>300</v>
      </c>
      <c r="N74" s="110"/>
      <c r="O74" s="66"/>
      <c r="P74" s="66"/>
      <c r="Q74" s="66"/>
      <c r="R74" s="66"/>
      <c r="S74" s="86" t="str">
        <f>IF(K74="","※入力してください","")</f>
        <v>※入力してください</v>
      </c>
      <c r="T74" s="66"/>
      <c r="U74" s="66"/>
      <c r="V74" s="66"/>
      <c r="W74" s="66"/>
      <c r="X74" s="66"/>
      <c r="Y74" s="66"/>
      <c r="Z74" s="66"/>
      <c r="AA74" s="66"/>
      <c r="AB74" s="66"/>
      <c r="AC74" s="66"/>
      <c r="AD74" s="66"/>
      <c r="AE74" s="66"/>
      <c r="AF74" s="66"/>
      <c r="AG74" s="67"/>
    </row>
    <row r="75" spans="1:33" ht="15" customHeight="1">
      <c r="A75" s="529"/>
      <c r="B75" s="416"/>
      <c r="C75" s="416"/>
      <c r="D75" s="416"/>
      <c r="E75" s="416"/>
      <c r="F75" s="416"/>
      <c r="G75" s="416"/>
      <c r="H75" s="416"/>
      <c r="I75" s="416"/>
      <c r="J75" s="54"/>
      <c r="K75" s="66" t="s">
        <v>18</v>
      </c>
      <c r="L75" s="66"/>
      <c r="M75" s="66"/>
      <c r="N75" s="66"/>
      <c r="O75" s="66"/>
      <c r="P75" s="66"/>
      <c r="Q75" s="66"/>
      <c r="R75" s="66"/>
      <c r="S75" s="66"/>
      <c r="T75" s="66"/>
      <c r="U75" s="66"/>
      <c r="V75" s="66"/>
      <c r="W75" s="66"/>
      <c r="X75" s="66"/>
      <c r="Y75" s="66"/>
      <c r="Z75" s="66"/>
      <c r="AA75" s="66"/>
      <c r="AB75" s="66"/>
      <c r="AC75" s="66"/>
      <c r="AD75" s="66"/>
      <c r="AE75" s="66"/>
      <c r="AF75" s="66"/>
      <c r="AG75" s="67"/>
    </row>
    <row r="76" spans="1:33" ht="15" customHeight="1">
      <c r="A76" s="529"/>
      <c r="B76" s="416"/>
      <c r="C76" s="416"/>
      <c r="D76" s="416"/>
      <c r="E76" s="416"/>
      <c r="F76" s="416"/>
      <c r="G76" s="416"/>
      <c r="H76" s="416"/>
      <c r="I76" s="416"/>
      <c r="J76" s="54"/>
      <c r="K76" s="66" t="s">
        <v>27</v>
      </c>
      <c r="L76" s="66"/>
      <c r="M76" s="500"/>
      <c r="N76" s="501"/>
      <c r="O76" s="54" t="s">
        <v>10</v>
      </c>
      <c r="P76" s="87"/>
      <c r="Q76" s="54" t="s">
        <v>13</v>
      </c>
      <c r="R76" s="213" t="s">
        <v>17</v>
      </c>
      <c r="S76" s="500"/>
      <c r="T76" s="501"/>
      <c r="U76" s="54" t="s">
        <v>10</v>
      </c>
      <c r="V76" s="87"/>
      <c r="W76" s="54" t="s">
        <v>13</v>
      </c>
      <c r="X76" s="66" t="s">
        <v>31</v>
      </c>
      <c r="Y76" s="66" t="str">
        <f>IF(K74="有",DATEDIF(M76&amp;"/"&amp;P76,S76&amp;"/"&amp;V76,"m")+1,"")</f>
        <v/>
      </c>
      <c r="Z76" s="66" t="s">
        <v>32</v>
      </c>
      <c r="AA76" s="66"/>
      <c r="AB76" s="66"/>
      <c r="AC76" s="66"/>
      <c r="AD76" s="66"/>
      <c r="AE76" s="66"/>
      <c r="AF76" s="66"/>
      <c r="AG76" s="67"/>
    </row>
    <row r="77" spans="1:33" ht="15" customHeight="1">
      <c r="A77" s="529"/>
      <c r="B77" s="416"/>
      <c r="C77" s="416"/>
      <c r="D77" s="416"/>
      <c r="E77" s="416"/>
      <c r="F77" s="416"/>
      <c r="G77" s="416"/>
      <c r="H77" s="416"/>
      <c r="I77" s="416"/>
      <c r="J77" s="54"/>
      <c r="K77" s="66"/>
      <c r="L77" s="66"/>
      <c r="M77" s="86" t="str">
        <f>IF(K74="ア．有",IF(OR(M76="",P76=""),"※入力してください",""),"")</f>
        <v/>
      </c>
      <c r="N77" s="66"/>
      <c r="O77" s="66"/>
      <c r="P77" s="66"/>
      <c r="Q77" s="66"/>
      <c r="R77" s="66"/>
      <c r="S77" s="86" t="str">
        <f>IF(K74="ア．有",IF(OR(S76="",V76=""),"※入力してください",""),"")</f>
        <v/>
      </c>
      <c r="T77" s="66"/>
      <c r="U77" s="66"/>
      <c r="V77" s="66"/>
      <c r="W77" s="66"/>
      <c r="X77" s="66"/>
      <c r="Y77" s="66"/>
      <c r="Z77" s="66"/>
      <c r="AA77" s="66"/>
      <c r="AB77" s="66"/>
      <c r="AC77" s="66"/>
      <c r="AD77" s="66"/>
      <c r="AE77" s="66"/>
      <c r="AF77" s="66"/>
      <c r="AG77" s="67"/>
    </row>
    <row r="78" spans="1:33" ht="15" customHeight="1">
      <c r="A78" s="529"/>
      <c r="B78" s="416"/>
      <c r="C78" s="416"/>
      <c r="D78" s="416"/>
      <c r="E78" s="416"/>
      <c r="F78" s="416"/>
      <c r="G78" s="416"/>
      <c r="H78" s="416"/>
      <c r="I78" s="416"/>
      <c r="J78" s="54"/>
      <c r="K78" s="66" t="s">
        <v>33</v>
      </c>
      <c r="L78" s="66"/>
      <c r="M78" s="67"/>
      <c r="N78" s="498"/>
      <c r="O78" s="527"/>
      <c r="P78" s="527"/>
      <c r="Q78" s="527"/>
      <c r="R78" s="527"/>
      <c r="S78" s="499"/>
      <c r="T78" s="66"/>
      <c r="U78" s="66" t="s">
        <v>34</v>
      </c>
      <c r="V78" s="66"/>
      <c r="W78" s="66"/>
      <c r="X78" s="66"/>
      <c r="Y78" s="492"/>
      <c r="Z78" s="493"/>
      <c r="AA78" s="493"/>
      <c r="AB78" s="493"/>
      <c r="AC78" s="493"/>
      <c r="AD78" s="493"/>
      <c r="AE78" s="493"/>
      <c r="AF78" s="494"/>
      <c r="AG78" s="67"/>
    </row>
    <row r="79" spans="1:33" ht="15" customHeight="1">
      <c r="A79" s="529"/>
      <c r="B79" s="416"/>
      <c r="C79" s="416"/>
      <c r="D79" s="416"/>
      <c r="E79" s="416"/>
      <c r="F79" s="416"/>
      <c r="G79" s="416"/>
      <c r="H79" s="416"/>
      <c r="I79" s="416"/>
      <c r="J79" s="54"/>
      <c r="K79" s="66"/>
      <c r="L79" s="66"/>
      <c r="M79" s="66"/>
      <c r="N79" s="86" t="str">
        <f>IF(K74="ア．有",IF(N78="","※入力してください",""),"")</f>
        <v/>
      </c>
      <c r="O79" s="66"/>
      <c r="P79" s="66"/>
      <c r="Q79" s="66"/>
      <c r="R79" s="66"/>
      <c r="S79" s="66"/>
      <c r="T79" s="66"/>
      <c r="U79" s="66"/>
      <c r="V79" s="66"/>
      <c r="W79" s="66"/>
      <c r="X79" s="66"/>
      <c r="Y79" s="86" t="str">
        <f>IF(N78="その他",IF(Y78="","※入力してください",""),"")</f>
        <v/>
      </c>
      <c r="Z79" s="66"/>
      <c r="AA79" s="66"/>
      <c r="AB79" s="66"/>
      <c r="AC79" s="66"/>
      <c r="AD79" s="66"/>
      <c r="AE79" s="66"/>
      <c r="AF79" s="66"/>
      <c r="AG79" s="67"/>
    </row>
    <row r="80" spans="1:33" ht="15" customHeight="1">
      <c r="A80" s="529"/>
      <c r="B80" s="416"/>
      <c r="C80" s="416"/>
      <c r="D80" s="416"/>
      <c r="E80" s="416"/>
      <c r="F80" s="416"/>
      <c r="G80" s="416"/>
      <c r="H80" s="416"/>
      <c r="I80" s="416"/>
      <c r="J80" s="54"/>
      <c r="K80" s="66" t="s">
        <v>148</v>
      </c>
      <c r="L80" s="66"/>
      <c r="M80" s="66"/>
      <c r="N80" s="66"/>
      <c r="O80" s="66"/>
      <c r="P80" s="66"/>
      <c r="Q80" s="66"/>
      <c r="S80" s="89"/>
      <c r="T80" s="66"/>
      <c r="U80" s="66"/>
      <c r="V80" s="66"/>
      <c r="W80" s="66"/>
      <c r="X80" s="66"/>
      <c r="Y80" s="66"/>
      <c r="Z80" s="66"/>
      <c r="AA80" s="66"/>
      <c r="AB80" s="66"/>
      <c r="AC80" s="66"/>
      <c r="AD80" s="66"/>
      <c r="AE80" s="66"/>
      <c r="AF80" s="66"/>
      <c r="AG80" s="67"/>
    </row>
    <row r="81" spans="1:33" ht="5.0999999999999996" customHeight="1">
      <c r="A81" s="529"/>
      <c r="B81" s="416"/>
      <c r="C81" s="416"/>
      <c r="D81" s="416"/>
      <c r="E81" s="416"/>
      <c r="F81" s="416"/>
      <c r="G81" s="416"/>
      <c r="H81" s="416"/>
      <c r="I81" s="416"/>
      <c r="J81" s="107"/>
      <c r="K81" s="84"/>
      <c r="L81" s="84"/>
      <c r="M81" s="84"/>
      <c r="N81" s="84"/>
      <c r="O81" s="84"/>
      <c r="P81" s="84"/>
      <c r="Q81" s="84"/>
      <c r="R81" s="84"/>
      <c r="S81" s="84"/>
      <c r="T81" s="84"/>
      <c r="U81" s="84"/>
      <c r="V81" s="84"/>
      <c r="W81" s="84"/>
      <c r="X81" s="84"/>
      <c r="Y81" s="84"/>
      <c r="Z81" s="84"/>
      <c r="AA81" s="84"/>
      <c r="AB81" s="84"/>
      <c r="AC81" s="84"/>
      <c r="AD81" s="84"/>
      <c r="AE81" s="84"/>
      <c r="AF81" s="84"/>
      <c r="AG81" s="85"/>
    </row>
    <row r="82" spans="1:33" ht="5.0999999999999996" customHeight="1">
      <c r="A82" s="529">
        <f ca="1">MAX(INDIRECT(ADDRESS(1,COLUMN())):INDIRECT(ADDRESS(ROW()-1,COLUMN())))+1</f>
        <v>15</v>
      </c>
      <c r="B82" s="536" t="s">
        <v>493</v>
      </c>
      <c r="C82" s="536"/>
      <c r="D82" s="536"/>
      <c r="E82" s="536"/>
      <c r="F82" s="536"/>
      <c r="G82" s="536"/>
      <c r="H82" s="536"/>
      <c r="I82" s="536"/>
      <c r="J82" s="106"/>
      <c r="K82" s="79"/>
      <c r="L82" s="79"/>
      <c r="M82" s="79"/>
      <c r="N82" s="79"/>
      <c r="O82" s="66"/>
      <c r="P82" s="66"/>
      <c r="Q82" s="66"/>
      <c r="R82" s="66"/>
      <c r="S82" s="66"/>
      <c r="T82" s="66"/>
      <c r="U82" s="66"/>
      <c r="V82" s="66"/>
      <c r="W82" s="66"/>
      <c r="X82" s="66"/>
      <c r="Y82" s="66"/>
      <c r="Z82" s="66"/>
      <c r="AA82" s="66"/>
      <c r="AB82" s="66"/>
      <c r="AC82" s="66"/>
      <c r="AD82" s="66"/>
      <c r="AE82" s="66"/>
      <c r="AF82" s="66"/>
      <c r="AG82" s="67"/>
    </row>
    <row r="83" spans="1:33" ht="15" customHeight="1">
      <c r="A83" s="529"/>
      <c r="B83" s="536"/>
      <c r="C83" s="536"/>
      <c r="D83" s="536"/>
      <c r="E83" s="536"/>
      <c r="F83" s="536"/>
      <c r="G83" s="536"/>
      <c r="H83" s="536"/>
      <c r="I83" s="536"/>
      <c r="J83" s="54"/>
      <c r="K83" s="350"/>
      <c r="L83" s="352"/>
      <c r="M83" s="86" t="str">
        <f>IF(K83="","※入力してください","")</f>
        <v>※入力してください</v>
      </c>
      <c r="N83" s="110"/>
      <c r="O83" s="66"/>
      <c r="P83" s="66"/>
      <c r="Q83" s="66"/>
      <c r="R83" s="66"/>
      <c r="S83" s="66"/>
      <c r="T83" s="66"/>
      <c r="U83" s="66"/>
      <c r="V83" s="66"/>
      <c r="W83" s="66"/>
      <c r="X83" s="66"/>
      <c r="Y83" s="66"/>
      <c r="Z83" s="66"/>
      <c r="AA83" s="66"/>
      <c r="AB83" s="66"/>
      <c r="AC83" s="66"/>
      <c r="AD83" s="66"/>
      <c r="AE83" s="66"/>
      <c r="AF83" s="66"/>
      <c r="AG83" s="67"/>
    </row>
    <row r="84" spans="1:33">
      <c r="A84" s="529"/>
      <c r="B84" s="536"/>
      <c r="C84" s="536"/>
      <c r="D84" s="536"/>
      <c r="E84" s="536"/>
      <c r="F84" s="536"/>
      <c r="G84" s="536"/>
      <c r="H84" s="536"/>
      <c r="I84" s="536"/>
      <c r="J84" s="54"/>
      <c r="K84" s="66"/>
      <c r="L84" s="66"/>
      <c r="M84" s="66"/>
      <c r="N84" s="66"/>
      <c r="O84" s="66"/>
      <c r="P84" s="66"/>
      <c r="Q84" s="66"/>
      <c r="R84" s="66"/>
      <c r="S84" s="66"/>
      <c r="T84" s="66"/>
      <c r="U84" s="66"/>
      <c r="V84" s="66"/>
      <c r="W84" s="66"/>
      <c r="X84" s="66"/>
      <c r="Y84" s="66"/>
      <c r="Z84" s="66"/>
      <c r="AA84" s="66"/>
      <c r="AB84" s="66"/>
      <c r="AC84" s="66"/>
      <c r="AD84" s="66"/>
      <c r="AE84" s="66"/>
      <c r="AF84" s="66"/>
      <c r="AG84" s="67"/>
    </row>
    <row r="85" spans="1:33" ht="5.0999999999999996" customHeight="1">
      <c r="A85" s="529"/>
      <c r="B85" s="536"/>
      <c r="C85" s="536"/>
      <c r="D85" s="536"/>
      <c r="E85" s="536"/>
      <c r="F85" s="536"/>
      <c r="G85" s="536"/>
      <c r="H85" s="536"/>
      <c r="I85" s="536"/>
      <c r="J85" s="54"/>
      <c r="K85" s="66"/>
      <c r="L85" s="66"/>
      <c r="M85" s="66"/>
      <c r="N85" s="66"/>
      <c r="O85" s="66"/>
      <c r="P85" s="66"/>
      <c r="Q85" s="66"/>
      <c r="R85" s="66"/>
      <c r="S85" s="66"/>
      <c r="T85" s="66"/>
      <c r="U85" s="66"/>
      <c r="V85" s="66"/>
      <c r="W85" s="66"/>
      <c r="X85" s="66"/>
      <c r="Y85" s="66"/>
      <c r="Z85" s="66"/>
      <c r="AA85" s="66"/>
      <c r="AB85" s="66"/>
      <c r="AC85" s="66"/>
      <c r="AD85" s="66"/>
      <c r="AE85" s="66"/>
      <c r="AF85" s="66"/>
      <c r="AG85" s="67"/>
    </row>
    <row r="86" spans="1:33" ht="15" customHeight="1">
      <c r="A86" s="529"/>
      <c r="B86" s="536"/>
      <c r="C86" s="536"/>
      <c r="D86" s="536"/>
      <c r="E86" s="536"/>
      <c r="F86" s="536"/>
      <c r="G86" s="536"/>
      <c r="H86" s="536"/>
      <c r="I86" s="536"/>
      <c r="J86" s="54"/>
      <c r="K86" s="66" t="s">
        <v>156</v>
      </c>
      <c r="L86" s="66"/>
      <c r="M86" s="66"/>
      <c r="N86" s="492"/>
      <c r="O86" s="493"/>
      <c r="P86" s="493"/>
      <c r="Q86" s="493"/>
      <c r="R86" s="493"/>
      <c r="S86" s="493"/>
      <c r="T86" s="493"/>
      <c r="U86" s="493"/>
      <c r="V86" s="493"/>
      <c r="W86" s="493"/>
      <c r="X86" s="493"/>
      <c r="Y86" s="493"/>
      <c r="Z86" s="493"/>
      <c r="AA86" s="493"/>
      <c r="AB86" s="493"/>
      <c r="AC86" s="493"/>
      <c r="AD86" s="493"/>
      <c r="AE86" s="493"/>
      <c r="AF86" s="494"/>
      <c r="AG86" s="67"/>
    </row>
    <row r="87" spans="1:33" ht="15" customHeight="1">
      <c r="A87" s="529"/>
      <c r="B87" s="536"/>
      <c r="C87" s="536"/>
      <c r="D87" s="536"/>
      <c r="E87" s="536"/>
      <c r="F87" s="536"/>
      <c r="G87" s="536"/>
      <c r="H87" s="536"/>
      <c r="I87" s="536"/>
      <c r="J87" s="54"/>
      <c r="K87" s="66"/>
      <c r="L87" s="66"/>
      <c r="M87" s="66"/>
      <c r="N87" s="86" t="str">
        <f>IF(K83="ア．有",IF(N86="","※入力してください",""),"")</f>
        <v/>
      </c>
      <c r="O87" s="66"/>
      <c r="P87" s="66"/>
      <c r="Q87" s="66"/>
      <c r="R87" s="66"/>
      <c r="S87" s="66"/>
      <c r="T87" s="66"/>
      <c r="U87" s="66"/>
      <c r="V87" s="66"/>
      <c r="W87" s="66"/>
      <c r="X87" s="66"/>
      <c r="Y87" s="66"/>
      <c r="Z87" s="66"/>
      <c r="AA87" s="66"/>
      <c r="AB87" s="66"/>
      <c r="AC87" s="66"/>
      <c r="AD87" s="66"/>
      <c r="AE87" s="66"/>
      <c r="AF87" s="66"/>
      <c r="AG87" s="67"/>
    </row>
    <row r="88" spans="1:33" ht="15" customHeight="1">
      <c r="A88" s="529"/>
      <c r="B88" s="536"/>
      <c r="C88" s="536"/>
      <c r="D88" s="536"/>
      <c r="E88" s="536"/>
      <c r="F88" s="536"/>
      <c r="G88" s="536"/>
      <c r="H88" s="536"/>
      <c r="I88" s="536"/>
      <c r="J88" s="54"/>
      <c r="K88" s="66" t="s">
        <v>146</v>
      </c>
      <c r="L88" s="66"/>
      <c r="M88" s="66"/>
      <c r="N88" s="492"/>
      <c r="O88" s="493"/>
      <c r="P88" s="493"/>
      <c r="Q88" s="493"/>
      <c r="R88" s="493"/>
      <c r="S88" s="493"/>
      <c r="T88" s="493"/>
      <c r="U88" s="493"/>
      <c r="V88" s="493"/>
      <c r="W88" s="493"/>
      <c r="X88" s="493"/>
      <c r="Y88" s="493"/>
      <c r="Z88" s="493"/>
      <c r="AA88" s="493"/>
      <c r="AB88" s="493"/>
      <c r="AC88" s="493"/>
      <c r="AD88" s="493"/>
      <c r="AE88" s="493"/>
      <c r="AF88" s="494"/>
      <c r="AG88" s="67"/>
    </row>
    <row r="89" spans="1:33" ht="15" customHeight="1">
      <c r="A89" s="529"/>
      <c r="B89" s="536"/>
      <c r="C89" s="536"/>
      <c r="D89" s="536"/>
      <c r="E89" s="536"/>
      <c r="F89" s="536"/>
      <c r="G89" s="536"/>
      <c r="H89" s="536"/>
      <c r="I89" s="536"/>
      <c r="J89" s="54"/>
      <c r="K89" s="66"/>
      <c r="L89" s="66"/>
      <c r="M89" s="66"/>
      <c r="N89" s="86" t="str">
        <f>IF(K83="ア．有",IF(N88="","※入力してください",""),"")</f>
        <v/>
      </c>
      <c r="O89" s="66"/>
      <c r="P89" s="66"/>
      <c r="Q89" s="66"/>
      <c r="R89" s="66"/>
      <c r="S89" s="66"/>
      <c r="T89" s="66"/>
      <c r="U89" s="66"/>
      <c r="V89" s="66"/>
      <c r="W89" s="66"/>
      <c r="X89" s="66"/>
      <c r="Y89" s="66"/>
      <c r="Z89" s="66"/>
      <c r="AA89" s="66"/>
      <c r="AB89" s="66"/>
      <c r="AC89" s="66"/>
      <c r="AD89" s="66"/>
      <c r="AE89" s="66"/>
      <c r="AF89" s="66"/>
      <c r="AG89" s="67"/>
    </row>
    <row r="90" spans="1:33" ht="15" customHeight="1">
      <c r="A90" s="529"/>
      <c r="B90" s="536"/>
      <c r="C90" s="536"/>
      <c r="D90" s="536"/>
      <c r="E90" s="536"/>
      <c r="F90" s="536"/>
      <c r="G90" s="536"/>
      <c r="H90" s="536"/>
      <c r="I90" s="536"/>
      <c r="J90" s="54"/>
      <c r="K90" s="66" t="s">
        <v>36</v>
      </c>
      <c r="L90" s="66"/>
      <c r="M90" s="66" t="s">
        <v>215</v>
      </c>
      <c r="N90" s="66"/>
      <c r="O90" s="500"/>
      <c r="P90" s="501"/>
      <c r="Q90" s="66" t="s">
        <v>10</v>
      </c>
      <c r="R90" s="87"/>
      <c r="S90" s="66" t="s">
        <v>13</v>
      </c>
      <c r="T90" s="87"/>
      <c r="U90" s="213" t="s">
        <v>16</v>
      </c>
      <c r="V90" s="213" t="s">
        <v>17</v>
      </c>
      <c r="W90" s="66" t="s">
        <v>215</v>
      </c>
      <c r="X90" s="66"/>
      <c r="Y90" s="500"/>
      <c r="Z90" s="501"/>
      <c r="AA90" s="66" t="s">
        <v>10</v>
      </c>
      <c r="AB90" s="87"/>
      <c r="AC90" s="66" t="s">
        <v>13</v>
      </c>
      <c r="AD90" s="87"/>
      <c r="AE90" s="213" t="s">
        <v>16</v>
      </c>
      <c r="AF90" s="66"/>
      <c r="AG90" s="67"/>
    </row>
    <row r="91" spans="1:33" ht="15" customHeight="1">
      <c r="A91" s="529"/>
      <c r="B91" s="536"/>
      <c r="C91" s="536"/>
      <c r="D91" s="536"/>
      <c r="E91" s="536"/>
      <c r="F91" s="536"/>
      <c r="G91" s="536"/>
      <c r="H91" s="536"/>
      <c r="I91" s="536"/>
      <c r="J91" s="107"/>
      <c r="K91" s="84"/>
      <c r="L91" s="84"/>
      <c r="M91" s="84"/>
      <c r="N91" s="88"/>
      <c r="O91" s="88" t="str">
        <f>IF(K83="ア．有",IF(OR(O90="",R90="",T90=""),"※入力してください",""),"")</f>
        <v/>
      </c>
      <c r="P91" s="84"/>
      <c r="Q91" s="84"/>
      <c r="R91" s="84"/>
      <c r="S91" s="84"/>
      <c r="T91" s="84"/>
      <c r="U91" s="84"/>
      <c r="V91" s="88"/>
      <c r="W91" s="84"/>
      <c r="X91" s="84"/>
      <c r="Y91" s="88" t="str">
        <f>IF(K83="ア．有",IF(OR(Y90="",AB90="",AD90=""),"※入力してください",""),"")</f>
        <v/>
      </c>
      <c r="Z91" s="84"/>
      <c r="AA91" s="84"/>
      <c r="AB91" s="84"/>
      <c r="AC91" s="84"/>
      <c r="AD91" s="84"/>
      <c r="AE91" s="84"/>
      <c r="AF91" s="84"/>
      <c r="AG91" s="85"/>
    </row>
    <row r="92" spans="1:33" ht="5.0999999999999996" customHeight="1">
      <c r="A92" s="529">
        <f ca="1">MAX(INDIRECT(ADDRESS(1,COLUMN())):INDIRECT(ADDRESS(ROW()-1,COLUMN())))+1</f>
        <v>16</v>
      </c>
      <c r="B92" s="416" t="s">
        <v>409</v>
      </c>
      <c r="C92" s="416"/>
      <c r="D92" s="416"/>
      <c r="E92" s="416"/>
      <c r="F92" s="416"/>
      <c r="G92" s="416"/>
      <c r="H92" s="416"/>
      <c r="I92" s="416"/>
      <c r="J92" s="106"/>
      <c r="K92" s="79"/>
      <c r="L92" s="79"/>
      <c r="M92" s="79"/>
      <c r="N92" s="79"/>
      <c r="O92" s="66"/>
      <c r="P92" s="66"/>
      <c r="Q92" s="66"/>
      <c r="R92" s="66"/>
      <c r="S92" s="66"/>
      <c r="T92" s="66"/>
      <c r="U92" s="66"/>
      <c r="V92" s="66"/>
      <c r="W92" s="66"/>
      <c r="X92" s="66"/>
      <c r="Y92" s="66"/>
      <c r="Z92" s="66"/>
      <c r="AA92" s="66"/>
      <c r="AB92" s="66"/>
      <c r="AC92" s="66"/>
      <c r="AD92" s="66"/>
      <c r="AE92" s="66"/>
      <c r="AF92" s="66"/>
      <c r="AG92" s="67"/>
    </row>
    <row r="93" spans="1:33" ht="15" customHeight="1">
      <c r="A93" s="529"/>
      <c r="B93" s="416"/>
      <c r="C93" s="416"/>
      <c r="D93" s="416"/>
      <c r="E93" s="416"/>
      <c r="F93" s="416"/>
      <c r="G93" s="416"/>
      <c r="H93" s="416"/>
      <c r="I93" s="416"/>
      <c r="J93" s="54"/>
      <c r="K93" s="66" t="s">
        <v>494</v>
      </c>
      <c r="L93" s="66"/>
      <c r="M93" s="66"/>
      <c r="N93" s="66"/>
      <c r="O93" s="66"/>
      <c r="P93" s="66"/>
      <c r="Q93" s="66"/>
      <c r="R93" s="66"/>
      <c r="S93" s="66"/>
      <c r="T93" s="66"/>
      <c r="U93" s="66"/>
      <c r="V93" s="66"/>
      <c r="W93" s="66"/>
      <c r="X93" s="66"/>
      <c r="Y93" s="66"/>
      <c r="Z93" s="66"/>
      <c r="AA93" s="66"/>
      <c r="AB93" s="66"/>
      <c r="AC93" s="66"/>
      <c r="AD93" s="66"/>
      <c r="AE93" s="66"/>
      <c r="AF93" s="66"/>
      <c r="AG93" s="67"/>
    </row>
    <row r="94" spans="1:33" ht="15" customHeight="1">
      <c r="A94" s="529"/>
      <c r="B94" s="416"/>
      <c r="C94" s="416"/>
      <c r="D94" s="416"/>
      <c r="E94" s="416"/>
      <c r="F94" s="416"/>
      <c r="G94" s="416"/>
      <c r="H94" s="416"/>
      <c r="I94" s="416"/>
      <c r="J94" s="54"/>
      <c r="K94" s="350"/>
      <c r="L94" s="352"/>
      <c r="M94" s="86" t="str">
        <f>IF(K94="","※入力してください","")</f>
        <v>※入力してください</v>
      </c>
      <c r="N94" s="110"/>
      <c r="O94" s="66"/>
      <c r="P94" s="66"/>
      <c r="Q94" s="66"/>
      <c r="R94" s="66"/>
      <c r="S94" s="66"/>
      <c r="T94" s="66"/>
      <c r="U94" s="66"/>
      <c r="V94" s="66"/>
      <c r="W94" s="66"/>
      <c r="X94" s="66"/>
      <c r="Y94" s="66"/>
      <c r="Z94" s="66"/>
      <c r="AA94" s="66"/>
      <c r="AB94" s="66"/>
      <c r="AC94" s="66"/>
      <c r="AD94" s="66"/>
      <c r="AE94" s="66"/>
      <c r="AF94" s="66"/>
      <c r="AG94" s="67"/>
    </row>
    <row r="95" spans="1:33" ht="5.0999999999999996" customHeight="1">
      <c r="A95" s="529"/>
      <c r="B95" s="416"/>
      <c r="C95" s="416"/>
      <c r="D95" s="416"/>
      <c r="E95" s="416"/>
      <c r="F95" s="416"/>
      <c r="G95" s="416"/>
      <c r="H95" s="416"/>
      <c r="I95" s="416"/>
      <c r="J95" s="107"/>
      <c r="K95" s="84"/>
      <c r="L95" s="84"/>
      <c r="M95" s="84"/>
      <c r="N95" s="84"/>
      <c r="O95" s="84"/>
      <c r="P95" s="84"/>
      <c r="Q95" s="84"/>
      <c r="R95" s="84"/>
      <c r="S95" s="84"/>
      <c r="T95" s="84"/>
      <c r="U95" s="84"/>
      <c r="V95" s="84"/>
      <c r="W95" s="84"/>
      <c r="X95" s="84"/>
      <c r="Y95" s="84"/>
      <c r="Z95" s="84"/>
      <c r="AA95" s="84"/>
      <c r="AB95" s="84"/>
      <c r="AC95" s="84"/>
      <c r="AD95" s="84"/>
      <c r="AE95" s="84"/>
      <c r="AF95" s="84"/>
      <c r="AG95" s="85"/>
    </row>
    <row r="96" spans="1:33" ht="5.0999999999999996" customHeight="1">
      <c r="A96" s="534">
        <f ca="1">MAX(INDIRECT(ADDRESS(1,COLUMN())):INDIRECT(ADDRESS(ROW()-1,COLUMN())))+1</f>
        <v>17</v>
      </c>
      <c r="B96" s="518" t="s">
        <v>502</v>
      </c>
      <c r="C96" s="506"/>
      <c r="D96" s="506"/>
      <c r="E96" s="506"/>
      <c r="F96" s="506"/>
      <c r="G96" s="506"/>
      <c r="H96" s="506"/>
      <c r="I96" s="507"/>
      <c r="J96" s="106"/>
      <c r="K96" s="79"/>
      <c r="L96" s="79"/>
      <c r="M96" s="79"/>
      <c r="N96" s="79"/>
      <c r="O96" s="66"/>
      <c r="P96" s="66"/>
      <c r="Q96" s="66"/>
      <c r="R96" s="66"/>
      <c r="S96" s="66"/>
      <c r="T96" s="66"/>
      <c r="U96" s="66"/>
      <c r="V96" s="66"/>
      <c r="W96" s="66"/>
      <c r="X96" s="66"/>
      <c r="Y96" s="66"/>
      <c r="Z96" s="66"/>
      <c r="AA96" s="66"/>
      <c r="AB96" s="66"/>
      <c r="AC96" s="66"/>
      <c r="AD96" s="66"/>
      <c r="AE96" s="66"/>
      <c r="AF96" s="66"/>
      <c r="AG96" s="67"/>
    </row>
    <row r="97" spans="1:33" ht="15" customHeight="1">
      <c r="A97" s="534"/>
      <c r="B97" s="508"/>
      <c r="C97" s="535"/>
      <c r="D97" s="535"/>
      <c r="E97" s="535"/>
      <c r="F97" s="535"/>
      <c r="G97" s="535"/>
      <c r="H97" s="535"/>
      <c r="I97" s="510"/>
      <c r="J97" s="54"/>
      <c r="K97" s="66" t="s">
        <v>539</v>
      </c>
      <c r="L97" s="66"/>
      <c r="M97" s="66"/>
      <c r="N97" s="66"/>
      <c r="O97" s="66"/>
      <c r="P97" s="66"/>
      <c r="Q97" s="66"/>
      <c r="R97" s="66"/>
      <c r="S97" s="66"/>
      <c r="T97" s="66"/>
      <c r="U97" s="66"/>
      <c r="V97" s="66"/>
      <c r="W97" s="66"/>
      <c r="X97" s="66"/>
      <c r="Y97" s="66"/>
      <c r="Z97" s="66"/>
      <c r="AA97" s="66"/>
      <c r="AB97" s="66"/>
      <c r="AC97" s="66"/>
      <c r="AD97" s="66"/>
      <c r="AE97" s="66"/>
      <c r="AF97" s="66"/>
      <c r="AG97" s="67"/>
    </row>
    <row r="98" spans="1:33" ht="15" customHeight="1">
      <c r="A98" s="534"/>
      <c r="B98" s="508"/>
      <c r="C98" s="535"/>
      <c r="D98" s="535"/>
      <c r="E98" s="535"/>
      <c r="F98" s="535"/>
      <c r="G98" s="535"/>
      <c r="H98" s="535"/>
      <c r="I98" s="510"/>
      <c r="J98" s="54"/>
      <c r="K98" s="492"/>
      <c r="L98" s="493"/>
      <c r="M98" s="493"/>
      <c r="N98" s="493"/>
      <c r="O98" s="493"/>
      <c r="P98" s="493"/>
      <c r="Q98" s="493"/>
      <c r="R98" s="494"/>
      <c r="S98" s="100" t="str">
        <f>IF(K98="","※選択してください","")</f>
        <v>※選択してください</v>
      </c>
      <c r="T98" s="66"/>
      <c r="U98" s="66"/>
      <c r="V98" s="66"/>
      <c r="W98" s="66"/>
      <c r="X98" s="66"/>
      <c r="Y98" s="66"/>
      <c r="Z98" s="66"/>
      <c r="AA98" s="66"/>
      <c r="AB98" s="66"/>
      <c r="AC98" s="66"/>
      <c r="AD98" s="66"/>
      <c r="AG98" s="67"/>
    </row>
    <row r="99" spans="1:33" ht="15" customHeight="1">
      <c r="A99" s="534"/>
      <c r="B99" s="508"/>
      <c r="C99" s="535"/>
      <c r="D99" s="535"/>
      <c r="E99" s="535"/>
      <c r="F99" s="535"/>
      <c r="G99" s="535"/>
      <c r="H99" s="535"/>
      <c r="I99" s="510"/>
      <c r="J99" s="54"/>
      <c r="K99" s="66"/>
      <c r="L99" s="66"/>
      <c r="M99" s="262"/>
      <c r="N99" s="66"/>
      <c r="O99" s="66"/>
      <c r="P99" s="66"/>
      <c r="Q99" s="66"/>
      <c r="R99" s="66"/>
      <c r="S99" s="66"/>
      <c r="T99" s="66"/>
      <c r="U99" s="66"/>
      <c r="V99" s="66"/>
      <c r="W99" s="66"/>
      <c r="X99" s="263"/>
      <c r="Y99" s="66"/>
      <c r="Z99" s="66"/>
      <c r="AA99" s="66"/>
      <c r="AB99" s="66"/>
      <c r="AC99" s="66"/>
      <c r="AD99" s="66"/>
      <c r="AE99" s="66"/>
      <c r="AF99" s="66"/>
      <c r="AG99" s="67"/>
    </row>
    <row r="100" spans="1:33" ht="15" customHeight="1">
      <c r="A100" s="534"/>
      <c r="B100" s="508"/>
      <c r="C100" s="535"/>
      <c r="D100" s="535"/>
      <c r="E100" s="535"/>
      <c r="F100" s="535"/>
      <c r="G100" s="535"/>
      <c r="H100" s="535"/>
      <c r="I100" s="510"/>
      <c r="J100" s="54"/>
      <c r="K100" s="198" t="s">
        <v>500</v>
      </c>
      <c r="L100" s="66"/>
      <c r="M100" s="66"/>
      <c r="N100" s="66"/>
      <c r="O100" s="66"/>
      <c r="P100" s="66"/>
      <c r="Q100" s="66"/>
      <c r="R100" s="66"/>
      <c r="S100" s="66"/>
      <c r="T100" s="66"/>
      <c r="U100" s="66"/>
      <c r="V100" s="66"/>
      <c r="W100" s="66"/>
      <c r="X100" s="66"/>
      <c r="Y100" s="66"/>
      <c r="Z100" s="66"/>
      <c r="AA100" s="66"/>
      <c r="AB100" s="66"/>
      <c r="AC100" s="66"/>
      <c r="AD100" s="66"/>
      <c r="AE100" s="66"/>
      <c r="AF100" s="66"/>
      <c r="AG100" s="67"/>
    </row>
    <row r="101" spans="1:33" ht="5.0999999999999996" customHeight="1">
      <c r="A101" s="534"/>
      <c r="B101" s="508"/>
      <c r="C101" s="535"/>
      <c r="D101" s="535"/>
      <c r="E101" s="535"/>
      <c r="F101" s="535"/>
      <c r="G101" s="535"/>
      <c r="H101" s="535"/>
      <c r="I101" s="510"/>
      <c r="J101" s="110"/>
      <c r="K101" s="54"/>
      <c r="L101" s="66"/>
      <c r="M101" s="66"/>
      <c r="N101" s="66"/>
      <c r="O101" s="66"/>
      <c r="P101" s="66"/>
      <c r="Q101" s="66"/>
      <c r="R101" s="66"/>
      <c r="S101" s="66"/>
      <c r="T101" s="66"/>
      <c r="U101" s="66"/>
      <c r="V101" s="66"/>
      <c r="W101" s="66"/>
      <c r="X101" s="66"/>
      <c r="Y101" s="66"/>
      <c r="Z101" s="66"/>
      <c r="AA101" s="66"/>
      <c r="AB101" s="66"/>
      <c r="AC101" s="66"/>
      <c r="AD101" s="66"/>
      <c r="AE101" s="66"/>
      <c r="AF101" s="66"/>
      <c r="AG101" s="67"/>
    </row>
    <row r="102" spans="1:33" ht="15" customHeight="1">
      <c r="A102" s="534"/>
      <c r="B102" s="508"/>
      <c r="C102" s="535"/>
      <c r="D102" s="535"/>
      <c r="E102" s="535"/>
      <c r="F102" s="535"/>
      <c r="G102" s="535"/>
      <c r="H102" s="535"/>
      <c r="I102" s="510"/>
      <c r="J102" s="110"/>
      <c r="K102" s="1" t="s">
        <v>504</v>
      </c>
      <c r="L102" s="66"/>
      <c r="M102" s="66"/>
      <c r="N102" s="66"/>
      <c r="O102" s="498"/>
      <c r="P102" s="527"/>
      <c r="Q102" s="527"/>
      <c r="R102" s="527"/>
      <c r="S102" s="527"/>
      <c r="T102" s="527"/>
      <c r="U102" s="527"/>
      <c r="V102" s="527"/>
      <c r="W102" s="527"/>
      <c r="X102" s="527"/>
      <c r="Y102" s="527"/>
      <c r="Z102" s="527"/>
      <c r="AA102" s="527"/>
      <c r="AB102" s="527"/>
      <c r="AC102" s="527"/>
      <c r="AD102" s="499"/>
      <c r="AE102" s="86" t="str">
        <f>IF(O102="","※入力してください","")</f>
        <v>※入力してください</v>
      </c>
      <c r="AF102" s="66"/>
      <c r="AG102" s="67"/>
    </row>
    <row r="103" spans="1:33" ht="9.9499999999999993" customHeight="1">
      <c r="A103" s="534"/>
      <c r="B103" s="508"/>
      <c r="C103" s="535"/>
      <c r="D103" s="535"/>
      <c r="E103" s="535"/>
      <c r="F103" s="535"/>
      <c r="G103" s="535"/>
      <c r="H103" s="535"/>
      <c r="I103" s="510"/>
      <c r="J103" s="110"/>
      <c r="K103" s="54"/>
      <c r="L103" s="66"/>
      <c r="M103" s="66"/>
      <c r="N103" s="66"/>
      <c r="O103" s="79"/>
      <c r="P103" s="79"/>
      <c r="Q103" s="79"/>
      <c r="R103" s="79"/>
      <c r="S103" s="79"/>
      <c r="T103" s="79"/>
      <c r="U103" s="79"/>
      <c r="V103" s="66"/>
      <c r="W103" s="66"/>
      <c r="X103" s="66"/>
      <c r="Y103" s="66"/>
      <c r="Z103" s="66"/>
      <c r="AA103" s="66"/>
      <c r="AB103" s="66"/>
      <c r="AC103" s="66"/>
      <c r="AD103" s="66"/>
      <c r="AE103" s="66"/>
      <c r="AF103" s="66"/>
      <c r="AG103" s="67"/>
    </row>
    <row r="104" spans="1:33" ht="15" customHeight="1">
      <c r="A104" s="534"/>
      <c r="B104" s="508"/>
      <c r="C104" s="535"/>
      <c r="D104" s="535"/>
      <c r="E104" s="535"/>
      <c r="F104" s="535"/>
      <c r="G104" s="535"/>
      <c r="H104" s="535"/>
      <c r="I104" s="510"/>
      <c r="J104" s="110"/>
      <c r="K104" s="1" t="s">
        <v>505</v>
      </c>
      <c r="L104" s="66"/>
      <c r="M104" s="66"/>
      <c r="N104" s="66"/>
      <c r="O104" s="498"/>
      <c r="P104" s="527"/>
      <c r="Q104" s="527"/>
      <c r="R104" s="527"/>
      <c r="S104" s="527"/>
      <c r="T104" s="527"/>
      <c r="U104" s="527"/>
      <c r="V104" s="527"/>
      <c r="W104" s="527"/>
      <c r="X104" s="527"/>
      <c r="Y104" s="527"/>
      <c r="Z104" s="527"/>
      <c r="AA104" s="527"/>
      <c r="AB104" s="527"/>
      <c r="AC104" s="527"/>
      <c r="AD104" s="499"/>
      <c r="AE104" s="86" t="str">
        <f>IF(O104="","※入力してください","")</f>
        <v>※入力してください</v>
      </c>
      <c r="AF104" s="66"/>
      <c r="AG104" s="67"/>
    </row>
    <row r="105" spans="1:33" ht="9.9499999999999993" customHeight="1">
      <c r="A105" s="534"/>
      <c r="B105" s="508"/>
      <c r="C105" s="535"/>
      <c r="D105" s="535"/>
      <c r="E105" s="535"/>
      <c r="F105" s="535"/>
      <c r="G105" s="535"/>
      <c r="H105" s="535"/>
      <c r="I105" s="510"/>
      <c r="J105" s="54"/>
      <c r="K105" s="66"/>
      <c r="L105" s="66"/>
      <c r="M105" s="263"/>
      <c r="N105" s="66"/>
      <c r="O105" s="66"/>
      <c r="P105" s="66"/>
      <c r="Q105" s="66"/>
      <c r="R105" s="66"/>
      <c r="S105" s="66"/>
      <c r="T105" s="66"/>
      <c r="U105" s="66"/>
      <c r="V105" s="66"/>
      <c r="W105" s="66"/>
      <c r="X105" s="263"/>
      <c r="Y105" s="66"/>
      <c r="Z105" s="66"/>
      <c r="AA105" s="66"/>
      <c r="AB105" s="66"/>
      <c r="AC105" s="66"/>
      <c r="AD105" s="66"/>
      <c r="AE105" s="66"/>
      <c r="AF105" s="66"/>
      <c r="AG105" s="67"/>
    </row>
    <row r="106" spans="1:33" ht="15" customHeight="1">
      <c r="A106" s="534"/>
      <c r="B106" s="508"/>
      <c r="C106" s="535"/>
      <c r="D106" s="535"/>
      <c r="E106" s="535"/>
      <c r="F106" s="535"/>
      <c r="G106" s="535"/>
      <c r="H106" s="535"/>
      <c r="I106" s="510"/>
      <c r="J106" s="110"/>
      <c r="K106" s="1" t="s">
        <v>503</v>
      </c>
      <c r="L106" s="66"/>
      <c r="M106" s="66"/>
      <c r="N106" s="66"/>
      <c r="O106" s="498"/>
      <c r="P106" s="527"/>
      <c r="Q106" s="527"/>
      <c r="R106" s="527"/>
      <c r="S106" s="527"/>
      <c r="T106" s="527"/>
      <c r="U106" s="527"/>
      <c r="V106" s="527"/>
      <c r="W106" s="527"/>
      <c r="X106" s="527"/>
      <c r="Y106" s="527"/>
      <c r="Z106" s="527"/>
      <c r="AA106" s="527"/>
      <c r="AB106" s="527"/>
      <c r="AC106" s="527"/>
      <c r="AD106" s="499"/>
      <c r="AE106" s="86" t="str">
        <f>IF(O106="","※入力してください","")</f>
        <v>※入力してください</v>
      </c>
      <c r="AF106" s="66"/>
      <c r="AG106" s="67"/>
    </row>
    <row r="107" spans="1:33" ht="15" customHeight="1">
      <c r="A107" s="534"/>
      <c r="B107" s="508"/>
      <c r="C107" s="535"/>
      <c r="D107" s="535"/>
      <c r="E107" s="535"/>
      <c r="F107" s="535"/>
      <c r="G107" s="535"/>
      <c r="H107" s="535"/>
      <c r="I107" s="510"/>
      <c r="J107" s="110"/>
      <c r="K107" s="54"/>
      <c r="L107" s="66"/>
      <c r="M107" s="66"/>
      <c r="N107" s="66"/>
      <c r="O107" s="110"/>
      <c r="P107" s="110"/>
      <c r="Q107" s="110"/>
      <c r="R107" s="110"/>
      <c r="S107" s="110"/>
      <c r="T107" s="110"/>
      <c r="U107" s="110"/>
      <c r="V107" s="110"/>
      <c r="W107" s="110"/>
      <c r="X107" s="110"/>
      <c r="Y107" s="110"/>
      <c r="Z107" s="110"/>
      <c r="AA107" s="110"/>
      <c r="AB107" s="110"/>
      <c r="AC107" s="110"/>
      <c r="AD107" s="110"/>
      <c r="AE107" s="86"/>
      <c r="AF107" s="66"/>
      <c r="AG107" s="67"/>
    </row>
    <row r="108" spans="1:33" ht="15" customHeight="1">
      <c r="A108" s="534"/>
      <c r="B108" s="508"/>
      <c r="C108" s="535"/>
      <c r="D108" s="535"/>
      <c r="E108" s="535"/>
      <c r="F108" s="535"/>
      <c r="G108" s="535"/>
      <c r="H108" s="535"/>
      <c r="I108" s="510"/>
      <c r="J108" s="54"/>
      <c r="K108" s="113" t="s">
        <v>501</v>
      </c>
      <c r="L108" s="66"/>
      <c r="M108" s="54"/>
      <c r="N108" s="54"/>
      <c r="O108" s="54"/>
      <c r="P108" s="54"/>
      <c r="Q108" s="54"/>
      <c r="R108" s="54"/>
      <c r="S108" s="54"/>
      <c r="T108" s="54"/>
      <c r="U108" s="66"/>
      <c r="V108" s="66"/>
      <c r="W108" s="54"/>
      <c r="X108" s="54"/>
      <c r="Y108" s="54"/>
      <c r="Z108" s="54"/>
      <c r="AA108" s="54"/>
      <c r="AB108" s="54"/>
      <c r="AC108" s="54"/>
      <c r="AD108" s="54"/>
      <c r="AE108" s="54"/>
      <c r="AF108" s="54"/>
      <c r="AG108" s="67"/>
    </row>
    <row r="109" spans="1:33" ht="15" customHeight="1">
      <c r="A109" s="534"/>
      <c r="B109" s="508"/>
      <c r="C109" s="535"/>
      <c r="D109" s="535"/>
      <c r="E109" s="535"/>
      <c r="F109" s="535"/>
      <c r="G109" s="535"/>
      <c r="H109" s="535"/>
      <c r="I109" s="510"/>
      <c r="J109" s="54"/>
      <c r="K109" s="530"/>
      <c r="L109" s="531"/>
      <c r="M109" s="531"/>
      <c r="N109" s="531"/>
      <c r="O109" s="531"/>
      <c r="P109" s="531"/>
      <c r="Q109" s="531"/>
      <c r="R109" s="531"/>
      <c r="S109" s="531"/>
      <c r="T109" s="531"/>
      <c r="U109" s="531"/>
      <c r="V109" s="531"/>
      <c r="W109" s="531"/>
      <c r="X109" s="531"/>
      <c r="Y109" s="531"/>
      <c r="Z109" s="531"/>
      <c r="AA109" s="531"/>
      <c r="AB109" s="531"/>
      <c r="AC109" s="531"/>
      <c r="AD109" s="531"/>
      <c r="AE109" s="531"/>
      <c r="AF109" s="532"/>
      <c r="AG109" s="67"/>
    </row>
    <row r="110" spans="1:33" ht="15" customHeight="1">
      <c r="A110" s="534"/>
      <c r="B110" s="511"/>
      <c r="C110" s="512"/>
      <c r="D110" s="512"/>
      <c r="E110" s="512"/>
      <c r="F110" s="512"/>
      <c r="G110" s="512"/>
      <c r="H110" s="512"/>
      <c r="I110" s="513"/>
      <c r="J110" s="107"/>
      <c r="K110" s="88" t="str">
        <f>IF(K98="独立就農",IF(K109="","※入力してください",""),"")</f>
        <v/>
      </c>
      <c r="L110" s="84"/>
      <c r="M110" s="88"/>
      <c r="N110" s="84"/>
      <c r="O110" s="84"/>
      <c r="P110" s="84"/>
      <c r="Q110" s="84"/>
      <c r="R110" s="84"/>
      <c r="S110" s="84"/>
      <c r="T110" s="84"/>
      <c r="U110" s="84"/>
      <c r="V110" s="84"/>
      <c r="W110" s="84"/>
      <c r="X110" s="88"/>
      <c r="Y110" s="84"/>
      <c r="Z110" s="84"/>
      <c r="AA110" s="84"/>
      <c r="AB110" s="84"/>
      <c r="AC110" s="84"/>
      <c r="AD110" s="84"/>
      <c r="AE110" s="84"/>
      <c r="AF110" s="84"/>
      <c r="AG110" s="85"/>
    </row>
  </sheetData>
  <sheetProtection algorithmName="SHA-512" hashValue="f2GxekEskhJJMoUKEugQyyLDxbaPBlewb9hiLFoBoATIMgzg5vhG1EWG752F7slJUwNM3NfeY6doEXCRRrek/w==" saltValue="3bAEVNm9CKHFlB7iAQrVHA==" spinCount="100000" sheet="1" selectLockedCells="1"/>
  <mergeCells count="80">
    <mergeCell ref="K109:AF109"/>
    <mergeCell ref="M19:R19"/>
    <mergeCell ref="A96:A110"/>
    <mergeCell ref="B96:I110"/>
    <mergeCell ref="K98:R98"/>
    <mergeCell ref="O102:AD102"/>
    <mergeCell ref="O104:AD104"/>
    <mergeCell ref="O106:AD106"/>
    <mergeCell ref="A92:A95"/>
    <mergeCell ref="B92:I95"/>
    <mergeCell ref="K94:L94"/>
    <mergeCell ref="Y78:AF78"/>
    <mergeCell ref="A82:A91"/>
    <mergeCell ref="B82:I91"/>
    <mergeCell ref="K83:L83"/>
    <mergeCell ref="N86:AF86"/>
    <mergeCell ref="N88:AF88"/>
    <mergeCell ref="O90:P90"/>
    <mergeCell ref="Y90:Z90"/>
    <mergeCell ref="A73:A81"/>
    <mergeCell ref="B73:I81"/>
    <mergeCell ref="K74:L74"/>
    <mergeCell ref="M76:N76"/>
    <mergeCell ref="S76:T76"/>
    <mergeCell ref="A52:A58"/>
    <mergeCell ref="B52:I58"/>
    <mergeCell ref="K53:L53"/>
    <mergeCell ref="O55:AA55"/>
    <mergeCell ref="N78:S78"/>
    <mergeCell ref="A59:A65"/>
    <mergeCell ref="B59:I65"/>
    <mergeCell ref="A66:A72"/>
    <mergeCell ref="B66:I72"/>
    <mergeCell ref="K67:M67"/>
    <mergeCell ref="M69:AE69"/>
    <mergeCell ref="M71:N71"/>
    <mergeCell ref="U71:V71"/>
    <mergeCell ref="N42:O42"/>
    <mergeCell ref="Q42:R42"/>
    <mergeCell ref="M50:W50"/>
    <mergeCell ref="M48:W48"/>
    <mergeCell ref="A47:A51"/>
    <mergeCell ref="B47:I51"/>
    <mergeCell ref="A30:A40"/>
    <mergeCell ref="B30:I40"/>
    <mergeCell ref="L31:O31"/>
    <mergeCell ref="A44:A46"/>
    <mergeCell ref="B44:I46"/>
    <mergeCell ref="K45:L45"/>
    <mergeCell ref="N45:O45"/>
    <mergeCell ref="K33:L33"/>
    <mergeCell ref="N33:O33"/>
    <mergeCell ref="K35:P35"/>
    <mergeCell ref="K37:AE37"/>
    <mergeCell ref="K39:AE39"/>
    <mergeCell ref="Q45:R45"/>
    <mergeCell ref="A41:A43"/>
    <mergeCell ref="B41:I43"/>
    <mergeCell ref="K42:L42"/>
    <mergeCell ref="N22:O22"/>
    <mergeCell ref="K24:P24"/>
    <mergeCell ref="K26:AE26"/>
    <mergeCell ref="K28:AE28"/>
    <mergeCell ref="A12:A14"/>
    <mergeCell ref="B12:I14"/>
    <mergeCell ref="K13:L13"/>
    <mergeCell ref="A15:A17"/>
    <mergeCell ref="B15:I17"/>
    <mergeCell ref="M16:N16"/>
    <mergeCell ref="A18:A20"/>
    <mergeCell ref="B18:I20"/>
    <mergeCell ref="A21:A29"/>
    <mergeCell ref="B21:I29"/>
    <mergeCell ref="K22:L22"/>
    <mergeCell ref="A1:AG1"/>
    <mergeCell ref="A2:AG2"/>
    <mergeCell ref="A6:A8"/>
    <mergeCell ref="B6:I8"/>
    <mergeCell ref="A9:A11"/>
    <mergeCell ref="B9:I11"/>
  </mergeCells>
  <phoneticPr fontId="16"/>
  <conditionalFormatting sqref="K22:L22 N22:O22 K24:P24 K26:AE26 K13:L13 M16:N16 P16 R16">
    <cfRule type="containsBlanks" dxfId="185" priority="96">
      <formula>LEN(TRIM(K13))=0</formula>
    </cfRule>
  </conditionalFormatting>
  <conditionalFormatting sqref="K67">
    <cfRule type="containsBlanks" dxfId="184" priority="94">
      <formula>LEN(TRIM(K67))=0</formula>
    </cfRule>
  </conditionalFormatting>
  <conditionalFormatting sqref="K35:P35">
    <cfRule type="expression" dxfId="183" priority="93">
      <formula>AND(K31&lt;&gt;"◯",K35="")</formula>
    </cfRule>
  </conditionalFormatting>
  <conditionalFormatting sqref="K37:AE37">
    <cfRule type="expression" dxfId="182" priority="92">
      <formula>AND(K31&lt;&gt;"◯",K37="")</formula>
    </cfRule>
  </conditionalFormatting>
  <conditionalFormatting sqref="M69:AE69">
    <cfRule type="expression" dxfId="181" priority="91">
      <formula>AND(K67&lt;&gt;"無",K67&lt;&gt;"",M69="")</formula>
    </cfRule>
  </conditionalFormatting>
  <conditionalFormatting sqref="M71:N71">
    <cfRule type="expression" dxfId="180" priority="90">
      <formula>AND(K67&lt;&gt;"無",K67&lt;&gt;"",M71="")</formula>
    </cfRule>
  </conditionalFormatting>
  <conditionalFormatting sqref="P71">
    <cfRule type="expression" dxfId="179" priority="89">
      <formula>AND(K67&lt;&gt;"無",K67&lt;&gt;"",P71="")</formula>
    </cfRule>
  </conditionalFormatting>
  <conditionalFormatting sqref="R71">
    <cfRule type="expression" dxfId="178" priority="88">
      <formula>AND(K67&lt;&gt;"無",K67&lt;&gt;"",R71="")</formula>
    </cfRule>
  </conditionalFormatting>
  <conditionalFormatting sqref="X71">
    <cfRule type="expression" dxfId="177" priority="87">
      <formula>AND(K67&lt;&gt;"無",K67&lt;&gt;"",X71="")</formula>
    </cfRule>
  </conditionalFormatting>
  <conditionalFormatting sqref="Z71">
    <cfRule type="expression" dxfId="176" priority="86">
      <formula>AND(K67&lt;&gt;"無",K67&lt;&gt;"",Z71="")</formula>
    </cfRule>
  </conditionalFormatting>
  <conditionalFormatting sqref="N78:S78">
    <cfRule type="expression" dxfId="175" priority="85">
      <formula>AND(K74="有",N78="")</formula>
    </cfRule>
  </conditionalFormatting>
  <conditionalFormatting sqref="S80">
    <cfRule type="expression" dxfId="174" priority="84">
      <formula>AND(K74="有",S80="")</formula>
    </cfRule>
  </conditionalFormatting>
  <conditionalFormatting sqref="Y78:AF78">
    <cfRule type="expression" dxfId="173" priority="83">
      <formula>AND(N78="その他",Y78="")</formula>
    </cfRule>
  </conditionalFormatting>
  <conditionalFormatting sqref="N86:AF86">
    <cfRule type="expression" dxfId="172" priority="82">
      <formula>AND(K83="有",N86="")</formula>
    </cfRule>
  </conditionalFormatting>
  <conditionalFormatting sqref="N88:AF88">
    <cfRule type="expression" dxfId="171" priority="81">
      <formula>AND(K83="有",N88="")</formula>
    </cfRule>
  </conditionalFormatting>
  <conditionalFormatting sqref="O90:P90">
    <cfRule type="expression" dxfId="170" priority="80">
      <formula>AND(K83="有",O90="")</formula>
    </cfRule>
  </conditionalFormatting>
  <conditionalFormatting sqref="R90">
    <cfRule type="expression" dxfId="169" priority="79">
      <formula>AND(K83="有",R90="")</formula>
    </cfRule>
  </conditionalFormatting>
  <conditionalFormatting sqref="T90">
    <cfRule type="expression" dxfId="168" priority="78">
      <formula>AND(K83="有",T90="")</formula>
    </cfRule>
  </conditionalFormatting>
  <conditionalFormatting sqref="AB90">
    <cfRule type="expression" dxfId="167" priority="77">
      <formula>AND(K83="有",AB90="")</formula>
    </cfRule>
  </conditionalFormatting>
  <conditionalFormatting sqref="AD90">
    <cfRule type="expression" dxfId="166" priority="76">
      <formula>AND(K83="有",AD90="")</formula>
    </cfRule>
  </conditionalFormatting>
  <conditionalFormatting sqref="M76:N76">
    <cfRule type="expression" dxfId="165" priority="75">
      <formula>AND(K74="有",K74&lt;&gt;"",M76="")</formula>
    </cfRule>
  </conditionalFormatting>
  <conditionalFormatting sqref="P76">
    <cfRule type="expression" dxfId="164" priority="73">
      <formula>AND(K74="有",K74&lt;&gt;"",P76="")</formula>
    </cfRule>
  </conditionalFormatting>
  <conditionalFormatting sqref="U71:V71">
    <cfRule type="expression" dxfId="163" priority="71">
      <formula>AND(K67&lt;&gt;"無",K67&lt;&gt;"",U71="")</formula>
    </cfRule>
  </conditionalFormatting>
  <conditionalFormatting sqref="O55:AA55">
    <cfRule type="expression" dxfId="162" priority="53">
      <formula>AND(K53="有",O55="")</formula>
    </cfRule>
  </conditionalFormatting>
  <conditionalFormatting sqref="O57">
    <cfRule type="expression" dxfId="161" priority="54">
      <formula>AND(K53="有",O57="")</formula>
    </cfRule>
  </conditionalFormatting>
  <conditionalFormatting sqref="P64">
    <cfRule type="expression" dxfId="160" priority="52">
      <formula>AND(P64="")</formula>
    </cfRule>
  </conditionalFormatting>
  <conditionalFormatting sqref="P62">
    <cfRule type="expression" dxfId="159" priority="51">
      <formula>AND(P62="")</formula>
    </cfRule>
  </conditionalFormatting>
  <conditionalFormatting sqref="P60">
    <cfRule type="expression" dxfId="158" priority="50">
      <formula>AND(P60="")</formula>
    </cfRule>
  </conditionalFormatting>
  <conditionalFormatting sqref="K42:L42 N42:O42 Q42:R42">
    <cfRule type="containsBlanks" dxfId="157" priority="49">
      <formula>LEN(TRIM(K42))=0</formula>
    </cfRule>
  </conditionalFormatting>
  <conditionalFormatting sqref="K45:L45 N45:O45 Q45:R45">
    <cfRule type="containsBlanks" dxfId="156" priority="48">
      <formula>LEN(TRIM(K45))=0</formula>
    </cfRule>
  </conditionalFormatting>
  <conditionalFormatting sqref="M50:W50">
    <cfRule type="containsBlanks" dxfId="155" priority="45">
      <formula>LEN(TRIM(M50))=0</formula>
    </cfRule>
  </conditionalFormatting>
  <conditionalFormatting sqref="K94:L94">
    <cfRule type="containsBlanks" dxfId="154" priority="35">
      <formula>LEN(TRIM(K94))=0</formula>
    </cfRule>
  </conditionalFormatting>
  <conditionalFormatting sqref="K83:L83">
    <cfRule type="containsBlanks" dxfId="153" priority="34">
      <formula>LEN(TRIM(K83))=0</formula>
    </cfRule>
  </conditionalFormatting>
  <conditionalFormatting sqref="K74:L74">
    <cfRule type="containsBlanks" dxfId="152" priority="33">
      <formula>LEN(TRIM(K74))=0</formula>
    </cfRule>
  </conditionalFormatting>
  <conditionalFormatting sqref="K53:L53">
    <cfRule type="containsBlanks" dxfId="151" priority="32">
      <formula>LEN(TRIM(K53))=0</formula>
    </cfRule>
  </conditionalFormatting>
  <conditionalFormatting sqref="Y90:Z90">
    <cfRule type="expression" dxfId="150" priority="31">
      <formula>AND(K83="有",T90="")</formula>
    </cfRule>
  </conditionalFormatting>
  <conditionalFormatting sqref="S76:T76">
    <cfRule type="expression" dxfId="149" priority="29">
      <formula>AND(K74="有",K74&lt;&gt;"",S76="")</formula>
    </cfRule>
  </conditionalFormatting>
  <conditionalFormatting sqref="V76">
    <cfRule type="expression" dxfId="148" priority="28">
      <formula>AND(K74="有",K74&lt;&gt;"",V76="")</formula>
    </cfRule>
  </conditionalFormatting>
  <conditionalFormatting sqref="K31">
    <cfRule type="containsBlanks" dxfId="147" priority="97">
      <formula>LEN(TRIM(K31))=0</formula>
    </cfRule>
  </conditionalFormatting>
  <conditionalFormatting sqref="K33:L33">
    <cfRule type="expression" dxfId="146" priority="26">
      <formula>AND(K31&lt;&gt;"◯",K33="")</formula>
    </cfRule>
  </conditionalFormatting>
  <conditionalFormatting sqref="N33:O33">
    <cfRule type="expression" dxfId="145" priority="25">
      <formula>AND(K31&lt;&gt;"◯",N33="")</formula>
    </cfRule>
  </conditionalFormatting>
  <conditionalFormatting sqref="M48:W48">
    <cfRule type="containsBlanks" dxfId="144" priority="24">
      <formula>LEN(TRIM(M48))=0</formula>
    </cfRule>
  </conditionalFormatting>
  <conditionalFormatting sqref="K98:R98">
    <cfRule type="containsBlanks" dxfId="143" priority="13">
      <formula>LEN(TRIM(K98))=0</formula>
    </cfRule>
  </conditionalFormatting>
  <conditionalFormatting sqref="K109:AF109">
    <cfRule type="expression" dxfId="142" priority="2">
      <formula>AND(K98="独立就農",K109="")</formula>
    </cfRule>
  </conditionalFormatting>
  <conditionalFormatting sqref="O102:AD102 O104:AD104 O106:AD106">
    <cfRule type="containsBlanks" dxfId="141" priority="1">
      <formula>LEN(TRIM(O102))=0</formula>
    </cfRule>
  </conditionalFormatting>
  <dataValidations count="24">
    <dataValidation type="list" allowBlank="1" showInputMessage="1" showErrorMessage="1" sqref="K67:M67" xr:uid="{F90EF768-656B-114C-9945-0AB18AEF1C15}">
      <formula1>"有( 就職 ),有( 研修 ),有( 自営 ),無,"</formula1>
    </dataValidation>
    <dataValidation type="list" allowBlank="1" showInputMessage="1" showErrorMessage="1" errorTitle="選択してください" sqref="K94:L94 K83:L83 K74:L74 K53:L53" xr:uid="{9C557B99-7B12-BD47-9DB9-E69471816D97}">
      <formula1>"有,無"</formula1>
    </dataValidation>
    <dataValidation type="list" allowBlank="1" showInputMessage="1" showErrorMessage="1" sqref="N78:S78" xr:uid="{7AD9EB65-0CC9-AA40-AA4D-6325105BD83F}">
      <formula1>"パート,アルバイト,期間雇用,季節雇用,研修,その他"</formula1>
    </dataValidation>
    <dataValidation type="textLength" operator="greaterThanOrEqual" allowBlank="1" showInputMessage="1" showErrorMessage="1" errorTitle="入力してください" sqref="K26:AE26 K37:AE37" xr:uid="{35E96976-9A3B-B546-8217-5AF1FBC37008}">
      <formula1>1</formula1>
    </dataValidation>
    <dataValidation type="textLength" imeMode="disabled" allowBlank="1" showInputMessage="1" showErrorMessage="1" errorTitle="正しく入力してください" sqref="K42:L42 N42:O42 Q42:R42 K45:L45 N45:O45 Q45:R45" xr:uid="{412D5874-9EF1-CC4F-B709-92738FD25D48}">
      <formula1>1</formula1>
      <formula2>4</formula2>
    </dataValidation>
    <dataValidation type="custom" imeMode="disabled" allowBlank="1" showInputMessage="1" showErrorMessage="1" sqref="M50:W50 M48:W48" xr:uid="{C3A106DF-2B62-F745-B007-E0384E61A7E9}">
      <formula1>AND(LEN(M48)=LENB(M48))</formula1>
    </dataValidation>
    <dataValidation type="whole" operator="greaterThanOrEqual" allowBlank="1" showInputMessage="1" showErrorMessage="1" sqref="M76:N76 Y90:Z90 M71:N71 U71:V71 O90:P90 S76:T76" xr:uid="{294A56A5-552F-9142-9B38-0DDC33D002F5}">
      <formula1>1</formula1>
    </dataValidation>
    <dataValidation type="textLength" showInputMessage="1" showErrorMessage="1" errorTitle="郵便番号が正しくありません" sqref="K22:L22" xr:uid="{588682FA-61BF-F840-A9E6-85F16049BD3D}">
      <formula1>0</formula1>
      <formula2>999</formula2>
    </dataValidation>
    <dataValidation type="textLength" showInputMessage="1" showErrorMessage="1" error="郵便番号がただしくありません" sqref="N22:O22" xr:uid="{85967917-B2C4-2946-821F-34C51A166404}">
      <formula1>0</formula1>
      <formula2>9999</formula2>
    </dataValidation>
    <dataValidation type="list" allowBlank="1" showInputMessage="1" showErrorMessage="1" sqref="P71 X71 R90 AB90 P76 V76" xr:uid="{B2FE8969-4B6F-5B43-9A61-C2C6781B05FD}">
      <formula1>"1,2,3,4,5,6,7,8,9,10,11,12"</formula1>
    </dataValidation>
    <dataValidation type="list" allowBlank="1" showInputMessage="1" showErrorMessage="1" sqref="R71 Z71 T90 AD90" xr:uid="{0A08DC41-786D-3A40-9001-8778D105459B}">
      <formula1>"1,2,3,4,5,6,7,8,9,10,11,12,13,14,15,16,17,18,19,20,21,22,23,24,25,26,27,28,29,30,31"</formula1>
    </dataValidation>
    <dataValidation type="textLength" allowBlank="1" showInputMessage="1" showErrorMessage="1" errorTitle="郵便番号が正しくありません" sqref="K33:L33" xr:uid="{2FF188F4-3741-4D41-BF66-247361CC96A1}">
      <formula1>1</formula1>
      <formula2>999</formula2>
    </dataValidation>
    <dataValidation type="textLength" allowBlank="1" showInputMessage="1" showErrorMessage="1" error="郵便番号がただしくありません" sqref="N33:O33" xr:uid="{6C00818D-AAEF-1245-9CAE-2A95B6DD86CD}">
      <formula1>1</formula1>
      <formula2>9999</formula2>
    </dataValidation>
    <dataValidation type="list" allowBlank="1" showInputMessage="1" showErrorMessage="1" sqref="S80 O57 P64 P62 P60" xr:uid="{39EB29CF-8427-A748-BBC2-CBE6DF293449}">
      <formula1>"有,無"</formula1>
    </dataValidation>
    <dataValidation type="list" allowBlank="1" showInputMessage="1" showErrorMessage="1" sqref="K25 K36" xr:uid="{AC9A40D6-D075-2042-B3B9-C8639124093C}">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allowBlank="1" showInputMessage="1" showErrorMessage="1" errorTitle="選択してください" sqref="M16:N16" xr:uid="{C15A36B9-5E61-4543-9578-C0ABE069B036}">
      <formula1>1900</formula1>
      <formula2>2090</formula2>
    </dataValidation>
    <dataValidation type="list" allowBlank="1" showInputMessage="1" showErrorMessage="1" errorTitle="選択してください" sqref="K13:L13" xr:uid="{5E13DF20-9C61-BA45-840A-B8FFF4988425}">
      <formula1>"男,女,その他"</formula1>
    </dataValidation>
    <dataValidation type="list" allowBlank="1" showInputMessage="1" showErrorMessage="1" errorTitle="選択してください" sqref="P16" xr:uid="{5EEE9E12-6271-BE48-9692-292E69D1D31D}">
      <formula1>"1,2,3,4,5,6,7,8,9,10,11,12"</formula1>
    </dataValidation>
    <dataValidation type="list" allowBlank="1" showInputMessage="1" showErrorMessage="1" errorTitle="選択してください" sqref="R16" xr:uid="{211BDCE5-929B-3044-A803-4567254F215C}">
      <formula1>"1,2,3,4,5,6,7,8,9,10,11,12,13,14,15,16,17,18,19,20,21,22,23,24,25,26,27,28,29,30,31"</formula1>
    </dataValidation>
    <dataValidation type="textLength" operator="greaterThanOrEqual" showInputMessage="1" showErrorMessage="1" errorTitle="入力してください" sqref="L7:S7 V7:AC7 L10:S10 V10:AC10" xr:uid="{61E7689B-581C-D34C-992A-44671DE7AFC0}">
      <formula1>1</formula1>
    </dataValidation>
    <dataValidation type="list" allowBlank="1" showInputMessage="1" showErrorMessage="1" errorTitle="選択してください" sqref="K35:P35 K24:P24" xr:uid="{AD8A8A50-5AA3-6D40-AE20-59B25E37BA72}">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31" xr:uid="{5F50CB1F-C21A-4044-9B03-B8632D07251F}">
      <formula1>"◯,　,"</formula1>
    </dataValidation>
    <dataValidation type="textLength" operator="lessThanOrEqual" allowBlank="1" showInputMessage="1" showErrorMessage="1" sqref="K109:AF109" xr:uid="{B575E7AE-7562-7342-8A84-48A141D9D84D}">
      <formula1>810</formula1>
    </dataValidation>
    <dataValidation type="list" allowBlank="1" showInputMessage="1" showErrorMessage="1" sqref="K98:R98" xr:uid="{7CFFE3C3-E91F-5B43-ACD1-99B8E7EC63CE}">
      <formula1>"当該農業法人等で引き続き就業,独立就農,"</formula1>
    </dataValidation>
  </dataValidations>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7E4AA-4EA1-6046-8188-F16AC688D673}">
  <sheetPr codeName="Sheet5"/>
  <dimension ref="A1:AQ196"/>
  <sheetViews>
    <sheetView showGridLines="0" zoomScale="110" zoomScaleNormal="110" zoomScaleSheetLayoutView="118" zoomScalePageLayoutView="75" workbookViewId="0">
      <selection activeCell="M7" sqref="M7:N7"/>
    </sheetView>
  </sheetViews>
  <sheetFormatPr defaultColWidth="10.5546875" defaultRowHeight="15.75"/>
  <cols>
    <col min="1" max="36" width="3.6640625" style="41" customWidth="1"/>
    <col min="37" max="37" width="9.33203125" style="41" customWidth="1"/>
    <col min="38" max="38" width="8.5546875" style="41" customWidth="1"/>
    <col min="39" max="39" width="3.6640625" style="41" customWidth="1"/>
    <col min="40" max="40" width="5.88671875" style="41" customWidth="1"/>
    <col min="41" max="69" width="3.6640625" style="41" customWidth="1"/>
    <col min="70" max="16384" width="10.5546875" style="41"/>
  </cols>
  <sheetData>
    <row r="1" spans="1:43" ht="24">
      <c r="A1" s="414" t="s">
        <v>391</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row>
    <row r="2" spans="1:43" ht="19.5">
      <c r="A2" s="415" t="str">
        <f>'F1'!A2</f>
        <v>令和４年度第２回</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row>
    <row r="3" spans="1:43">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43" ht="15" customHeight="1">
      <c r="A4" s="52" t="s">
        <v>407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row>
    <row r="5" spans="1:43" s="42" customFormat="1" ht="19.5">
      <c r="A5" s="555" t="s">
        <v>377</v>
      </c>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row>
    <row r="6" spans="1:43" ht="5.0999999999999996" customHeight="1">
      <c r="A6" s="537">
        <f ca="1">MAX(INDIRECT(ADDRESS(1,COLUMN())):INDIRECT(ADDRESS(ROW()-1,COLUMN())))+1</f>
        <v>1</v>
      </c>
      <c r="B6" s="505" t="str">
        <f>forSystem!N37</f>
        <v>採用日</v>
      </c>
      <c r="C6" s="506"/>
      <c r="D6" s="506"/>
      <c r="E6" s="506"/>
      <c r="F6" s="506"/>
      <c r="G6" s="506"/>
      <c r="H6" s="506"/>
      <c r="I6" s="507"/>
      <c r="J6" s="78"/>
      <c r="K6" s="79"/>
      <c r="L6" s="79"/>
      <c r="M6" s="79"/>
      <c r="N6" s="79"/>
      <c r="O6" s="79"/>
      <c r="P6" s="79"/>
      <c r="Q6" s="79"/>
      <c r="R6" s="79"/>
      <c r="S6" s="79"/>
      <c r="T6" s="79"/>
      <c r="U6" s="79"/>
      <c r="V6" s="79"/>
      <c r="W6" s="79"/>
      <c r="X6" s="79"/>
      <c r="Y6" s="79"/>
      <c r="Z6" s="79"/>
      <c r="AA6" s="79"/>
      <c r="AB6" s="79"/>
      <c r="AC6" s="79"/>
      <c r="AD6" s="79"/>
      <c r="AE6" s="79"/>
      <c r="AF6" s="79"/>
      <c r="AG6" s="80"/>
    </row>
    <row r="7" spans="1:43" ht="15" customHeight="1">
      <c r="A7" s="537"/>
      <c r="B7" s="508"/>
      <c r="C7" s="509"/>
      <c r="D7" s="509"/>
      <c r="E7" s="509"/>
      <c r="F7" s="509"/>
      <c r="G7" s="509"/>
      <c r="H7" s="509"/>
      <c r="I7" s="510"/>
      <c r="J7" s="81"/>
      <c r="K7" s="66" t="s">
        <v>154</v>
      </c>
      <c r="L7" s="66"/>
      <c r="M7" s="500"/>
      <c r="N7" s="501"/>
      <c r="O7" s="54" t="s">
        <v>180</v>
      </c>
      <c r="P7" s="87"/>
      <c r="Q7" s="54" t="s">
        <v>13</v>
      </c>
      <c r="R7" s="87"/>
      <c r="S7" s="108" t="s">
        <v>250</v>
      </c>
      <c r="T7" s="100" t="str">
        <f>IF(OR(M7="",P7="",R7=""),"※入力してください",IF(AND(VALUE(M7&amp;TEXT(P7,"00")&amp;TEXT(R7,"00"))&gt;=forSystem!L31,VALUE(M7&amp;TEXT(P7,"00")&amp;TEXT(R7,"00"))&lt;=forSystem!M31),"","対象外です"))</f>
        <v>※入力してください</v>
      </c>
      <c r="V7" s="189"/>
      <c r="W7" s="113"/>
      <c r="X7" s="66"/>
      <c r="Y7" s="66"/>
      <c r="Z7" s="66"/>
      <c r="AA7" s="66"/>
      <c r="AB7" s="66"/>
      <c r="AC7" s="66"/>
      <c r="AD7" s="66"/>
      <c r="AE7" s="66"/>
      <c r="AF7" s="66"/>
      <c r="AG7" s="67"/>
      <c r="AH7" s="204"/>
      <c r="AI7" s="204"/>
      <c r="AJ7" s="204"/>
      <c r="AK7" s="278"/>
      <c r="AL7" s="204"/>
      <c r="AM7" s="204"/>
      <c r="AN7" s="204"/>
      <c r="AO7" s="204"/>
      <c r="AP7" s="204"/>
      <c r="AQ7" s="204"/>
    </row>
    <row r="8" spans="1:43" ht="15" customHeight="1">
      <c r="A8" s="537"/>
      <c r="B8" s="508"/>
      <c r="C8" s="509"/>
      <c r="D8" s="509"/>
      <c r="E8" s="509"/>
      <c r="F8" s="509"/>
      <c r="G8" s="509"/>
      <c r="H8" s="509"/>
      <c r="I8" s="510"/>
      <c r="J8" s="81"/>
      <c r="K8" s="66"/>
      <c r="M8" s="113" t="str">
        <f>forSystem!N39</f>
        <v>　</v>
      </c>
      <c r="V8" s="189"/>
      <c r="W8" s="113"/>
      <c r="X8" s="66"/>
      <c r="Y8" s="66"/>
      <c r="Z8" s="66"/>
      <c r="AA8" s="66"/>
      <c r="AB8" s="66"/>
      <c r="AC8" s="66"/>
      <c r="AD8" s="66"/>
      <c r="AE8" s="66"/>
      <c r="AF8" s="66"/>
      <c r="AG8" s="67"/>
      <c r="AH8" s="204"/>
      <c r="AI8" s="204"/>
      <c r="AJ8" s="204"/>
      <c r="AK8" s="204"/>
      <c r="AL8" s="204"/>
      <c r="AM8" s="204"/>
      <c r="AN8" s="204"/>
      <c r="AO8" s="204"/>
      <c r="AP8" s="204"/>
      <c r="AQ8" s="204"/>
    </row>
    <row r="9" spans="1:43" ht="5.0999999999999996" customHeight="1">
      <c r="A9" s="537"/>
      <c r="B9" s="511"/>
      <c r="C9" s="512"/>
      <c r="D9" s="512"/>
      <c r="E9" s="512"/>
      <c r="F9" s="512"/>
      <c r="G9" s="512"/>
      <c r="H9" s="512"/>
      <c r="I9" s="513"/>
      <c r="J9" s="83"/>
      <c r="K9" s="84"/>
      <c r="L9" s="84"/>
      <c r="M9" s="84"/>
      <c r="N9" s="84"/>
      <c r="O9" s="84"/>
      <c r="P9" s="84"/>
      <c r="Q9" s="84"/>
      <c r="R9" s="84"/>
      <c r="S9" s="84"/>
      <c r="T9" s="84"/>
      <c r="U9" s="84"/>
      <c r="V9" s="84"/>
      <c r="W9" s="84"/>
      <c r="X9" s="84"/>
      <c r="Y9" s="84"/>
      <c r="Z9" s="84"/>
      <c r="AA9" s="84"/>
      <c r="AB9" s="84"/>
      <c r="AC9" s="84"/>
      <c r="AD9" s="84"/>
      <c r="AE9" s="84"/>
      <c r="AF9" s="84"/>
      <c r="AG9" s="85"/>
      <c r="AH9" s="204"/>
      <c r="AI9" s="204"/>
      <c r="AJ9" s="204"/>
      <c r="AK9" s="204"/>
      <c r="AL9" s="204"/>
      <c r="AM9" s="204"/>
      <c r="AN9" s="204"/>
      <c r="AO9" s="204"/>
      <c r="AP9" s="204"/>
      <c r="AQ9" s="204"/>
    </row>
    <row r="10" spans="1:43" ht="5.0999999999999996" customHeight="1">
      <c r="A10" s="537">
        <f ca="1">MAX(INDIRECT(ADDRESS(1,COLUMN())):INDIRECT(ADDRESS(ROW()-1,COLUMN())))+1</f>
        <v>2</v>
      </c>
      <c r="B10" s="505" t="str">
        <f>forSystem!N38</f>
        <v>勤務開始日</v>
      </c>
      <c r="C10" s="506"/>
      <c r="D10" s="506"/>
      <c r="E10" s="506"/>
      <c r="F10" s="506"/>
      <c r="G10" s="506"/>
      <c r="H10" s="506"/>
      <c r="I10" s="507"/>
      <c r="J10" s="78"/>
      <c r="K10" s="79"/>
      <c r="L10" s="79"/>
      <c r="M10" s="79"/>
      <c r="N10" s="79"/>
      <c r="O10" s="79"/>
      <c r="P10" s="79"/>
      <c r="Q10" s="79"/>
      <c r="R10" s="79"/>
      <c r="S10" s="79"/>
      <c r="T10" s="79"/>
      <c r="U10" s="79"/>
      <c r="V10" s="79"/>
      <c r="W10" s="79"/>
      <c r="X10" s="79"/>
      <c r="Y10" s="79"/>
      <c r="Z10" s="79"/>
      <c r="AA10" s="79"/>
      <c r="AB10" s="79"/>
      <c r="AC10" s="79"/>
      <c r="AD10" s="79"/>
      <c r="AE10" s="79"/>
      <c r="AF10" s="79"/>
      <c r="AG10" s="80"/>
      <c r="AH10" s="204"/>
      <c r="AI10" s="204"/>
      <c r="AJ10" s="204"/>
      <c r="AK10" s="204"/>
      <c r="AL10" s="204"/>
      <c r="AM10" s="204"/>
      <c r="AN10" s="204"/>
      <c r="AO10" s="204"/>
      <c r="AP10" s="204"/>
      <c r="AQ10" s="204"/>
    </row>
    <row r="11" spans="1:43" ht="15" customHeight="1">
      <c r="A11" s="537"/>
      <c r="B11" s="508"/>
      <c r="C11" s="509"/>
      <c r="D11" s="509"/>
      <c r="E11" s="509"/>
      <c r="F11" s="509"/>
      <c r="G11" s="509"/>
      <c r="H11" s="509"/>
      <c r="I11" s="510"/>
      <c r="J11" s="81"/>
      <c r="K11" s="66" t="s">
        <v>154</v>
      </c>
      <c r="L11" s="66"/>
      <c r="M11" s="500"/>
      <c r="N11" s="501"/>
      <c r="O11" s="54" t="s">
        <v>180</v>
      </c>
      <c r="P11" s="87"/>
      <c r="Q11" s="54" t="s">
        <v>13</v>
      </c>
      <c r="R11" s="87"/>
      <c r="S11" s="108" t="s">
        <v>16</v>
      </c>
      <c r="T11" s="100" t="str">
        <f>IF(OR(M11="",P11="",R11=""),"※入力してください","")</f>
        <v>※入力してください</v>
      </c>
      <c r="W11" s="113"/>
      <c r="X11" s="66"/>
      <c r="Y11" s="66"/>
      <c r="Z11" s="66"/>
      <c r="AA11" s="66"/>
      <c r="AB11" s="66"/>
      <c r="AC11" s="66"/>
      <c r="AD11" s="66"/>
      <c r="AE11" s="66"/>
      <c r="AF11" s="66"/>
      <c r="AG11" s="67"/>
      <c r="AH11" s="204"/>
      <c r="AI11" s="204"/>
      <c r="AJ11" s="204"/>
      <c r="AK11" s="204"/>
      <c r="AL11" s="204"/>
      <c r="AM11" s="204"/>
      <c r="AN11" s="204"/>
      <c r="AO11" s="204"/>
      <c r="AP11" s="204"/>
      <c r="AQ11" s="204"/>
    </row>
    <row r="12" spans="1:43" ht="15" customHeight="1">
      <c r="A12" s="537"/>
      <c r="B12" s="508"/>
      <c r="C12" s="509"/>
      <c r="D12" s="509"/>
      <c r="E12" s="509"/>
      <c r="F12" s="509"/>
      <c r="G12" s="509"/>
      <c r="H12" s="509"/>
      <c r="I12" s="510"/>
      <c r="J12" s="81"/>
      <c r="K12" s="66"/>
      <c r="L12" s="108"/>
      <c r="M12" s="194" t="str">
        <f>forSystem!N39</f>
        <v>　</v>
      </c>
      <c r="N12" s="108"/>
      <c r="O12" s="108"/>
      <c r="P12" s="108"/>
      <c r="Q12" s="108"/>
      <c r="R12" s="108"/>
      <c r="S12" s="108"/>
      <c r="T12" s="86"/>
      <c r="V12" s="188"/>
      <c r="W12" s="113"/>
      <c r="X12" s="66"/>
      <c r="Y12" s="66"/>
      <c r="Z12" s="66"/>
      <c r="AA12" s="66"/>
      <c r="AB12" s="66"/>
      <c r="AC12" s="66"/>
      <c r="AD12" s="66"/>
      <c r="AE12" s="66"/>
      <c r="AF12" s="66"/>
      <c r="AG12" s="67"/>
      <c r="AH12" s="204"/>
      <c r="AI12" s="204"/>
      <c r="AJ12" s="204"/>
      <c r="AK12" s="204"/>
      <c r="AL12" s="204"/>
      <c r="AM12" s="204"/>
      <c r="AN12" s="204"/>
      <c r="AO12" s="204"/>
      <c r="AP12" s="204"/>
      <c r="AQ12" s="204"/>
    </row>
    <row r="13" spans="1:43" ht="5.0999999999999996" customHeight="1">
      <c r="A13" s="537"/>
      <c r="B13" s="511"/>
      <c r="C13" s="512"/>
      <c r="D13" s="512"/>
      <c r="E13" s="512"/>
      <c r="F13" s="512"/>
      <c r="G13" s="512"/>
      <c r="H13" s="512"/>
      <c r="I13" s="513"/>
      <c r="J13" s="83"/>
      <c r="K13" s="84"/>
      <c r="L13" s="84"/>
      <c r="M13" s="84"/>
      <c r="N13" s="84"/>
      <c r="O13" s="84"/>
      <c r="P13" s="84"/>
      <c r="Q13" s="84"/>
      <c r="R13" s="84"/>
      <c r="S13" s="84"/>
      <c r="T13" s="84"/>
      <c r="U13" s="84"/>
      <c r="V13" s="84"/>
      <c r="W13" s="84"/>
      <c r="X13" s="84"/>
      <c r="Y13" s="84"/>
      <c r="Z13" s="84"/>
      <c r="AA13" s="84"/>
      <c r="AB13" s="84"/>
      <c r="AC13" s="84"/>
      <c r="AD13" s="84"/>
      <c r="AE13" s="84"/>
      <c r="AF13" s="84"/>
      <c r="AG13" s="85"/>
      <c r="AH13" s="204"/>
      <c r="AI13" s="204"/>
      <c r="AJ13" s="204"/>
      <c r="AK13" s="204"/>
      <c r="AL13" s="204"/>
      <c r="AM13" s="204"/>
      <c r="AN13" s="204"/>
      <c r="AO13" s="204"/>
      <c r="AP13" s="204"/>
      <c r="AQ13" s="204"/>
    </row>
    <row r="14" spans="1:43" ht="5.0999999999999996" customHeight="1">
      <c r="A14" s="537">
        <f ca="1">MAX(INDIRECT(ADDRESS(1,COLUMN())):INDIRECT(ADDRESS(ROW()-1,COLUMN())))+1</f>
        <v>3</v>
      </c>
      <c r="B14" s="538" t="s">
        <v>145</v>
      </c>
      <c r="C14" s="538"/>
      <c r="D14" s="538"/>
      <c r="E14" s="538"/>
      <c r="F14" s="538"/>
      <c r="G14" s="538"/>
      <c r="H14" s="538"/>
      <c r="I14" s="538"/>
      <c r="J14" s="91"/>
      <c r="K14" s="92"/>
      <c r="L14" s="92"/>
      <c r="M14" s="92"/>
      <c r="N14" s="92"/>
      <c r="O14" s="92"/>
      <c r="P14" s="92"/>
      <c r="Q14" s="92"/>
      <c r="R14" s="92"/>
      <c r="S14" s="92"/>
      <c r="T14" s="92"/>
      <c r="U14" s="92"/>
      <c r="V14" s="92"/>
      <c r="W14" s="92"/>
      <c r="X14" s="92"/>
      <c r="Y14" s="92"/>
      <c r="Z14" s="92"/>
      <c r="AA14" s="92"/>
      <c r="AB14" s="92"/>
      <c r="AC14" s="92"/>
      <c r="AD14" s="92"/>
      <c r="AE14" s="92"/>
      <c r="AF14" s="92"/>
      <c r="AG14" s="93"/>
      <c r="AH14" s="204"/>
      <c r="AI14" s="204"/>
      <c r="AJ14" s="204"/>
      <c r="AK14" s="204"/>
      <c r="AL14" s="204"/>
      <c r="AM14" s="204"/>
      <c r="AN14" s="204"/>
      <c r="AO14" s="204"/>
      <c r="AP14" s="204"/>
      <c r="AQ14" s="204"/>
    </row>
    <row r="15" spans="1:43" ht="15" customHeight="1">
      <c r="A15" s="537"/>
      <c r="B15" s="538"/>
      <c r="C15" s="538"/>
      <c r="D15" s="538"/>
      <c r="E15" s="538"/>
      <c r="F15" s="538"/>
      <c r="G15" s="538"/>
      <c r="H15" s="538"/>
      <c r="I15" s="538"/>
      <c r="J15" s="71"/>
      <c r="K15" s="539"/>
      <c r="L15" s="540"/>
      <c r="M15" s="540"/>
      <c r="N15" s="540"/>
      <c r="O15" s="540"/>
      <c r="P15" s="541"/>
      <c r="Q15" s="100" t="str">
        <f>IF(K15="","※入力してください","")</f>
        <v>※入力してください</v>
      </c>
      <c r="R15" s="68"/>
      <c r="S15" s="68"/>
      <c r="T15" s="68"/>
      <c r="U15" s="68"/>
      <c r="V15" s="68"/>
      <c r="W15" s="68"/>
      <c r="X15" s="68"/>
      <c r="Y15" s="68"/>
      <c r="Z15" s="68"/>
      <c r="AA15" s="68"/>
      <c r="AB15" s="68"/>
      <c r="AC15" s="68"/>
      <c r="AD15" s="68"/>
      <c r="AE15" s="68"/>
      <c r="AF15" s="68"/>
      <c r="AG15" s="69"/>
      <c r="AH15" s="204"/>
      <c r="AI15" s="204"/>
      <c r="AJ15" s="204"/>
      <c r="AK15" s="204"/>
      <c r="AL15" s="204"/>
      <c r="AM15" s="204"/>
      <c r="AN15" s="204"/>
      <c r="AO15" s="204"/>
      <c r="AP15" s="204"/>
      <c r="AQ15" s="204"/>
    </row>
    <row r="16" spans="1:43" ht="15" customHeight="1">
      <c r="A16" s="537"/>
      <c r="B16" s="538"/>
      <c r="C16" s="538"/>
      <c r="D16" s="538"/>
      <c r="E16" s="538"/>
      <c r="F16" s="538"/>
      <c r="G16" s="538"/>
      <c r="H16" s="538"/>
      <c r="I16" s="538"/>
      <c r="J16" s="71"/>
      <c r="K16" s="68" t="s">
        <v>18</v>
      </c>
      <c r="L16" s="68"/>
      <c r="M16" s="68"/>
      <c r="N16" s="68"/>
      <c r="O16" s="68"/>
      <c r="P16" s="68"/>
      <c r="Q16" s="68"/>
      <c r="R16" s="68"/>
      <c r="S16" s="68"/>
      <c r="T16" s="68"/>
      <c r="U16" s="68"/>
      <c r="V16" s="68"/>
      <c r="W16" s="68"/>
      <c r="X16" s="68"/>
      <c r="Y16" s="68"/>
      <c r="Z16" s="68"/>
      <c r="AA16" s="68"/>
      <c r="AB16" s="68"/>
      <c r="AC16" s="68"/>
      <c r="AD16" s="68"/>
      <c r="AE16" s="68"/>
      <c r="AF16" s="68"/>
      <c r="AG16" s="69"/>
      <c r="AH16" s="204"/>
      <c r="AI16" s="204"/>
      <c r="AJ16" s="204"/>
      <c r="AK16" s="204"/>
      <c r="AL16" s="204"/>
      <c r="AM16" s="204"/>
      <c r="AN16" s="204"/>
      <c r="AO16" s="204"/>
      <c r="AP16" s="204"/>
      <c r="AQ16" s="204"/>
    </row>
    <row r="17" spans="1:43" ht="5.0999999999999996" customHeight="1">
      <c r="A17" s="537"/>
      <c r="B17" s="538"/>
      <c r="C17" s="538"/>
      <c r="D17" s="538"/>
      <c r="E17" s="538"/>
      <c r="F17" s="538"/>
      <c r="G17" s="538"/>
      <c r="H17" s="538"/>
      <c r="I17" s="538"/>
      <c r="J17" s="71"/>
      <c r="K17" s="55"/>
      <c r="L17" s="68"/>
      <c r="M17" s="68"/>
      <c r="N17" s="68"/>
      <c r="O17" s="68"/>
      <c r="P17" s="68"/>
      <c r="Q17" s="68"/>
      <c r="R17" s="68"/>
      <c r="S17" s="68"/>
      <c r="T17" s="68"/>
      <c r="U17" s="68"/>
      <c r="V17" s="68"/>
      <c r="W17" s="68"/>
      <c r="X17" s="68"/>
      <c r="Y17" s="68"/>
      <c r="Z17" s="68"/>
      <c r="AA17" s="68"/>
      <c r="AB17" s="68"/>
      <c r="AC17" s="68"/>
      <c r="AD17" s="68"/>
      <c r="AE17" s="68"/>
      <c r="AF17" s="68"/>
      <c r="AG17" s="69"/>
      <c r="AH17" s="204"/>
      <c r="AI17" s="204"/>
      <c r="AJ17" s="204"/>
      <c r="AK17" s="204"/>
      <c r="AL17" s="204"/>
      <c r="AM17" s="204"/>
      <c r="AN17" s="204"/>
      <c r="AO17" s="204"/>
      <c r="AP17" s="204"/>
      <c r="AQ17" s="204"/>
    </row>
    <row r="18" spans="1:43" ht="15" customHeight="1">
      <c r="A18" s="537"/>
      <c r="B18" s="538"/>
      <c r="C18" s="538"/>
      <c r="D18" s="538"/>
      <c r="E18" s="538"/>
      <c r="F18" s="538"/>
      <c r="G18" s="538"/>
      <c r="H18" s="538"/>
      <c r="I18" s="538"/>
      <c r="J18" s="71"/>
      <c r="K18" s="68" t="s">
        <v>41</v>
      </c>
      <c r="L18" s="68"/>
      <c r="M18" s="68"/>
      <c r="N18" s="68" t="s">
        <v>216</v>
      </c>
      <c r="O18" s="68"/>
      <c r="P18" s="553"/>
      <c r="Q18" s="554"/>
      <c r="R18" s="68" t="s">
        <v>10</v>
      </c>
      <c r="S18" s="95"/>
      <c r="T18" s="68" t="s">
        <v>13</v>
      </c>
      <c r="U18" s="95"/>
      <c r="V18" s="143"/>
      <c r="W18" s="70" t="s">
        <v>218</v>
      </c>
      <c r="X18" s="70"/>
      <c r="Y18" s="553"/>
      <c r="Z18" s="554"/>
      <c r="AA18" s="68" t="s">
        <v>207</v>
      </c>
      <c r="AB18" s="95"/>
      <c r="AC18" s="68" t="s">
        <v>206</v>
      </c>
      <c r="AD18" s="95"/>
      <c r="AE18" s="70" t="s">
        <v>16</v>
      </c>
      <c r="AF18" s="68" t="s">
        <v>158</v>
      </c>
      <c r="AG18" s="69"/>
      <c r="AH18" s="204"/>
      <c r="AI18" s="204"/>
      <c r="AJ18" s="204"/>
      <c r="AK18" s="204"/>
      <c r="AL18" s="204"/>
      <c r="AM18" s="204"/>
      <c r="AN18" s="204"/>
      <c r="AO18" s="204"/>
      <c r="AP18" s="204"/>
      <c r="AQ18" s="204"/>
    </row>
    <row r="19" spans="1:43" ht="15.95" customHeight="1">
      <c r="A19" s="537"/>
      <c r="B19" s="538"/>
      <c r="C19" s="538"/>
      <c r="D19" s="538"/>
      <c r="E19" s="538"/>
      <c r="F19" s="538"/>
      <c r="G19" s="538"/>
      <c r="H19" s="538"/>
      <c r="I19" s="538"/>
      <c r="J19" s="72"/>
      <c r="K19" s="73"/>
      <c r="L19" s="73"/>
      <c r="M19" s="73"/>
      <c r="N19" s="73"/>
      <c r="O19" s="73"/>
      <c r="P19" s="101" t="str">
        <f>IF(K15="ア．雇用期間の定め有り",IF(OR(P18="",S18="",U18=""),"※入力してください",""),"")</f>
        <v/>
      </c>
      <c r="Q19" s="73"/>
      <c r="R19" s="73"/>
      <c r="S19" s="73"/>
      <c r="T19" s="73"/>
      <c r="U19" s="73"/>
      <c r="V19" s="73"/>
      <c r="W19" s="73"/>
      <c r="X19" s="101"/>
      <c r="Y19" s="101" t="str">
        <f>IF(K15="ア．雇用期間の定め有り",IF(OR(Y18="",AB18="",AD18=""),"※入力してください",""),"")</f>
        <v/>
      </c>
      <c r="Z19" s="73"/>
      <c r="AA19" s="73"/>
      <c r="AB19" s="73"/>
      <c r="AC19" s="73"/>
      <c r="AD19" s="73"/>
      <c r="AE19" s="73"/>
      <c r="AF19" s="73"/>
      <c r="AG19" s="74"/>
      <c r="AH19" s="204"/>
      <c r="AI19" s="204"/>
      <c r="AJ19" s="204"/>
      <c r="AK19" s="204"/>
      <c r="AL19" s="204"/>
      <c r="AM19" s="204"/>
      <c r="AN19" s="204"/>
      <c r="AO19" s="204"/>
      <c r="AP19" s="204"/>
      <c r="AQ19" s="204"/>
    </row>
    <row r="20" spans="1:43" ht="5.0999999999999996" customHeight="1">
      <c r="A20" s="537">
        <f ca="1">MAX(INDIRECT(ADDRESS(1,COLUMN())):INDIRECT(ADDRESS(ROW()-1,COLUMN())))+1</f>
        <v>4</v>
      </c>
      <c r="B20" s="538" t="s">
        <v>144</v>
      </c>
      <c r="C20" s="538"/>
      <c r="D20" s="538"/>
      <c r="E20" s="538"/>
      <c r="F20" s="538"/>
      <c r="G20" s="538"/>
      <c r="H20" s="538"/>
      <c r="I20" s="538"/>
      <c r="J20" s="91"/>
      <c r="K20" s="92"/>
      <c r="L20" s="92"/>
      <c r="M20" s="92"/>
      <c r="N20" s="92"/>
      <c r="O20" s="92"/>
      <c r="P20" s="92"/>
      <c r="Q20" s="92"/>
      <c r="R20" s="92"/>
      <c r="S20" s="92"/>
      <c r="T20" s="92"/>
      <c r="U20" s="92"/>
      <c r="V20" s="92"/>
      <c r="W20" s="92"/>
      <c r="X20" s="92"/>
      <c r="Y20" s="92"/>
      <c r="Z20" s="92"/>
      <c r="AA20" s="92"/>
      <c r="AB20" s="92"/>
      <c r="AC20" s="92"/>
      <c r="AD20" s="92"/>
      <c r="AE20" s="92"/>
      <c r="AF20" s="92"/>
      <c r="AG20" s="93"/>
      <c r="AH20" s="204"/>
      <c r="AI20" s="204"/>
      <c r="AJ20" s="204"/>
      <c r="AK20" s="204"/>
      <c r="AL20" s="204"/>
      <c r="AM20" s="204"/>
      <c r="AN20" s="204"/>
      <c r="AO20" s="204"/>
      <c r="AP20" s="204"/>
      <c r="AQ20" s="204"/>
    </row>
    <row r="21" spans="1:43" ht="15" customHeight="1">
      <c r="A21" s="537"/>
      <c r="B21" s="538"/>
      <c r="C21" s="538"/>
      <c r="D21" s="538"/>
      <c r="E21" s="538"/>
      <c r="F21" s="538"/>
      <c r="G21" s="538"/>
      <c r="H21" s="538"/>
      <c r="I21" s="538"/>
      <c r="J21" s="71"/>
      <c r="K21" s="539"/>
      <c r="L21" s="540"/>
      <c r="M21" s="540"/>
      <c r="N21" s="541"/>
      <c r="O21" s="68"/>
      <c r="P21" s="68" t="s">
        <v>42</v>
      </c>
      <c r="Q21" s="68"/>
      <c r="R21" s="68"/>
      <c r="S21" s="68"/>
      <c r="T21" s="539"/>
      <c r="U21" s="540"/>
      <c r="V21" s="540"/>
      <c r="W21" s="540"/>
      <c r="X21" s="540"/>
      <c r="Y21" s="540"/>
      <c r="Z21" s="540"/>
      <c r="AA21" s="540"/>
      <c r="AB21" s="540"/>
      <c r="AC21" s="540"/>
      <c r="AD21" s="540"/>
      <c r="AE21" s="540"/>
      <c r="AF21" s="541"/>
      <c r="AG21" s="69"/>
      <c r="AH21" s="204"/>
      <c r="AI21" s="204"/>
      <c r="AJ21" s="204"/>
      <c r="AK21" s="204"/>
      <c r="AL21" s="204"/>
      <c r="AM21" s="204"/>
      <c r="AN21" s="204"/>
      <c r="AO21" s="204"/>
      <c r="AP21" s="204"/>
      <c r="AQ21" s="204"/>
    </row>
    <row r="22" spans="1:43">
      <c r="A22" s="537"/>
      <c r="B22" s="538"/>
      <c r="C22" s="538"/>
      <c r="D22" s="538"/>
      <c r="E22" s="538"/>
      <c r="F22" s="538"/>
      <c r="G22" s="538"/>
      <c r="H22" s="538"/>
      <c r="I22" s="538"/>
      <c r="J22" s="72"/>
      <c r="K22" s="101" t="str">
        <f>IF(K21="","※入力してください","")</f>
        <v>※入力してください</v>
      </c>
      <c r="L22" s="73"/>
      <c r="M22" s="73"/>
      <c r="N22" s="73"/>
      <c r="O22" s="73"/>
      <c r="P22" s="73"/>
      <c r="Q22" s="73"/>
      <c r="R22" s="73"/>
      <c r="S22" s="73"/>
      <c r="T22" s="100" t="str">
        <f>IF(K21="その他",IF(T21="","※入力してください",""),"")</f>
        <v/>
      </c>
      <c r="U22" s="73"/>
      <c r="V22" s="73"/>
      <c r="W22" s="73"/>
      <c r="X22" s="73"/>
      <c r="Y22" s="73"/>
      <c r="Z22" s="73"/>
      <c r="AA22" s="73"/>
      <c r="AB22" s="73"/>
      <c r="AC22" s="73"/>
      <c r="AD22" s="73"/>
      <c r="AE22" s="73"/>
      <c r="AF22" s="73"/>
      <c r="AG22" s="74"/>
      <c r="AH22" s="204"/>
      <c r="AI22" s="204"/>
      <c r="AJ22" s="204"/>
      <c r="AK22" s="204"/>
      <c r="AL22" s="204"/>
      <c r="AM22" s="204"/>
      <c r="AN22" s="204"/>
      <c r="AO22" s="204"/>
      <c r="AP22" s="204"/>
      <c r="AQ22" s="204"/>
    </row>
    <row r="23" spans="1:43" ht="5.0999999999999996" customHeight="1">
      <c r="A23" s="537">
        <f ca="1">MAX(INDIRECT(ADDRESS(1,COLUMN())):INDIRECT(ADDRESS(ROW()-1,COLUMN())))+1</f>
        <v>5</v>
      </c>
      <c r="B23" s="538" t="s">
        <v>143</v>
      </c>
      <c r="C23" s="538"/>
      <c r="D23" s="538"/>
      <c r="E23" s="538"/>
      <c r="F23" s="538"/>
      <c r="G23" s="538"/>
      <c r="H23" s="538"/>
      <c r="I23" s="538"/>
      <c r="J23" s="91"/>
      <c r="K23" s="92"/>
      <c r="L23" s="92"/>
      <c r="M23" s="92"/>
      <c r="N23" s="92"/>
      <c r="O23" s="92"/>
      <c r="P23" s="92"/>
      <c r="Q23" s="92"/>
      <c r="R23" s="92"/>
      <c r="S23" s="92"/>
      <c r="T23" s="92"/>
      <c r="U23" s="92"/>
      <c r="V23" s="92"/>
      <c r="W23" s="92"/>
      <c r="X23" s="92"/>
      <c r="Y23" s="92"/>
      <c r="Z23" s="92"/>
      <c r="AA23" s="92"/>
      <c r="AB23" s="92"/>
      <c r="AC23" s="92"/>
      <c r="AD23" s="92"/>
      <c r="AE23" s="92"/>
      <c r="AF23" s="92"/>
      <c r="AG23" s="93"/>
      <c r="AH23" s="204"/>
      <c r="AI23" s="204"/>
      <c r="AJ23" s="204"/>
      <c r="AK23" s="204"/>
      <c r="AL23" s="204"/>
      <c r="AM23" s="204"/>
      <c r="AN23" s="204"/>
      <c r="AO23" s="204"/>
      <c r="AP23" s="204"/>
      <c r="AQ23" s="204"/>
    </row>
    <row r="24" spans="1:43" ht="15" customHeight="1">
      <c r="A24" s="537"/>
      <c r="B24" s="538"/>
      <c r="C24" s="538"/>
      <c r="D24" s="538"/>
      <c r="E24" s="538"/>
      <c r="F24" s="538"/>
      <c r="G24" s="538"/>
      <c r="H24" s="538"/>
      <c r="I24" s="538"/>
      <c r="J24" s="71"/>
      <c r="K24" s="550"/>
      <c r="L24" s="551"/>
      <c r="M24" s="551"/>
      <c r="N24" s="551"/>
      <c r="O24" s="551"/>
      <c r="P24" s="551"/>
      <c r="Q24" s="551"/>
      <c r="R24" s="551"/>
      <c r="S24" s="551"/>
      <c r="T24" s="551"/>
      <c r="U24" s="551"/>
      <c r="V24" s="551"/>
      <c r="W24" s="551"/>
      <c r="X24" s="551"/>
      <c r="Y24" s="551"/>
      <c r="Z24" s="551"/>
      <c r="AA24" s="551"/>
      <c r="AB24" s="551"/>
      <c r="AC24" s="551"/>
      <c r="AD24" s="551"/>
      <c r="AE24" s="551"/>
      <c r="AF24" s="552"/>
      <c r="AG24" s="69"/>
      <c r="AH24" s="204"/>
      <c r="AI24" s="204"/>
      <c r="AJ24" s="204"/>
      <c r="AK24" s="204"/>
      <c r="AL24" s="204"/>
      <c r="AM24" s="204"/>
      <c r="AN24" s="204"/>
      <c r="AO24" s="204"/>
      <c r="AP24" s="204"/>
      <c r="AQ24" s="204"/>
    </row>
    <row r="25" spans="1:43">
      <c r="A25" s="537"/>
      <c r="B25" s="538"/>
      <c r="C25" s="538"/>
      <c r="D25" s="538"/>
      <c r="E25" s="538"/>
      <c r="F25" s="538"/>
      <c r="G25" s="538"/>
      <c r="H25" s="538"/>
      <c r="I25" s="538"/>
      <c r="J25" s="72"/>
      <c r="K25" s="101" t="str">
        <f>IF(K24="","※入力してください","")</f>
        <v>※入力してください</v>
      </c>
      <c r="L25" s="73"/>
      <c r="M25" s="73"/>
      <c r="N25" s="73"/>
      <c r="O25" s="73"/>
      <c r="P25" s="73"/>
      <c r="Q25" s="73"/>
      <c r="R25" s="73"/>
      <c r="S25" s="73"/>
      <c r="T25" s="73"/>
      <c r="U25" s="73"/>
      <c r="V25" s="73"/>
      <c r="W25" s="73"/>
      <c r="X25" s="73"/>
      <c r="Y25" s="73"/>
      <c r="Z25" s="73"/>
      <c r="AA25" s="73"/>
      <c r="AB25" s="73"/>
      <c r="AC25" s="73"/>
      <c r="AD25" s="73"/>
      <c r="AE25" s="73"/>
      <c r="AF25" s="73"/>
      <c r="AG25" s="74"/>
      <c r="AH25" s="204"/>
      <c r="AI25" s="204"/>
      <c r="AJ25" s="204"/>
      <c r="AK25" s="204"/>
      <c r="AL25" s="204"/>
      <c r="AM25" s="204"/>
      <c r="AN25" s="204"/>
      <c r="AO25" s="204"/>
      <c r="AP25" s="204"/>
      <c r="AQ25" s="204"/>
    </row>
    <row r="26" spans="1:43" ht="5.0999999999999996" customHeight="1">
      <c r="A26" s="537">
        <f ca="1">MAX(INDIRECT(ADDRESS(1,COLUMN())):INDIRECT(ADDRESS(ROW()-1,COLUMN())))+1</f>
        <v>6</v>
      </c>
      <c r="B26" s="538" t="s">
        <v>142</v>
      </c>
      <c r="C26" s="538"/>
      <c r="D26" s="538"/>
      <c r="E26" s="538"/>
      <c r="F26" s="538"/>
      <c r="G26" s="538"/>
      <c r="H26" s="538"/>
      <c r="I26" s="538"/>
      <c r="J26" s="91"/>
      <c r="K26" s="92"/>
      <c r="L26" s="92"/>
      <c r="M26" s="92"/>
      <c r="N26" s="92"/>
      <c r="O26" s="92"/>
      <c r="P26" s="92"/>
      <c r="Q26" s="92"/>
      <c r="R26" s="92"/>
      <c r="S26" s="92"/>
      <c r="T26" s="92"/>
      <c r="U26" s="92"/>
      <c r="V26" s="92"/>
      <c r="W26" s="92"/>
      <c r="X26" s="92"/>
      <c r="Y26" s="92"/>
      <c r="Z26" s="92"/>
      <c r="AA26" s="92"/>
      <c r="AB26" s="92"/>
      <c r="AC26" s="92"/>
      <c r="AD26" s="92"/>
      <c r="AE26" s="92"/>
      <c r="AF26" s="92"/>
      <c r="AG26" s="93"/>
      <c r="AH26" s="204"/>
      <c r="AI26" s="204"/>
      <c r="AJ26" s="204"/>
      <c r="AK26" s="204"/>
      <c r="AL26" s="204"/>
      <c r="AM26" s="204"/>
      <c r="AN26" s="204"/>
      <c r="AO26" s="204"/>
      <c r="AP26" s="204"/>
      <c r="AQ26" s="204"/>
    </row>
    <row r="27" spans="1:43" ht="15" customHeight="1">
      <c r="A27" s="537"/>
      <c r="B27" s="538"/>
      <c r="C27" s="538"/>
      <c r="D27" s="538"/>
      <c r="E27" s="538"/>
      <c r="F27" s="538"/>
      <c r="G27" s="538"/>
      <c r="H27" s="538"/>
      <c r="I27" s="538"/>
      <c r="J27" s="71"/>
      <c r="K27" s="550"/>
      <c r="L27" s="551"/>
      <c r="M27" s="551"/>
      <c r="N27" s="551"/>
      <c r="O27" s="551"/>
      <c r="P27" s="551"/>
      <c r="Q27" s="551"/>
      <c r="R27" s="551"/>
      <c r="S27" s="551"/>
      <c r="T27" s="551"/>
      <c r="U27" s="551"/>
      <c r="V27" s="551"/>
      <c r="W27" s="551"/>
      <c r="X27" s="551"/>
      <c r="Y27" s="551"/>
      <c r="Z27" s="551"/>
      <c r="AA27" s="551"/>
      <c r="AB27" s="551"/>
      <c r="AC27" s="551"/>
      <c r="AD27" s="551"/>
      <c r="AE27" s="551"/>
      <c r="AF27" s="552"/>
      <c r="AG27" s="69"/>
      <c r="AH27" s="204"/>
      <c r="AI27" s="204"/>
      <c r="AJ27" s="204"/>
      <c r="AK27" s="204"/>
      <c r="AL27" s="204"/>
      <c r="AM27" s="204"/>
      <c r="AN27" s="204"/>
      <c r="AO27" s="204"/>
      <c r="AP27" s="204"/>
      <c r="AQ27" s="204"/>
    </row>
    <row r="28" spans="1:43">
      <c r="A28" s="537"/>
      <c r="B28" s="538"/>
      <c r="C28" s="538"/>
      <c r="D28" s="538"/>
      <c r="E28" s="538"/>
      <c r="F28" s="538"/>
      <c r="G28" s="538"/>
      <c r="H28" s="538"/>
      <c r="I28" s="538"/>
      <c r="J28" s="72"/>
      <c r="K28" s="101" t="str">
        <f>IF(K27="","※入力してください","")</f>
        <v>※入力してください</v>
      </c>
      <c r="L28" s="73"/>
      <c r="M28" s="73"/>
      <c r="N28" s="73"/>
      <c r="O28" s="73"/>
      <c r="P28" s="73"/>
      <c r="Q28" s="73"/>
      <c r="R28" s="73"/>
      <c r="S28" s="73"/>
      <c r="T28" s="73"/>
      <c r="U28" s="73"/>
      <c r="V28" s="73"/>
      <c r="W28" s="73"/>
      <c r="X28" s="73"/>
      <c r="Y28" s="73"/>
      <c r="Z28" s="73"/>
      <c r="AA28" s="73"/>
      <c r="AB28" s="73"/>
      <c r="AC28" s="73"/>
      <c r="AD28" s="73"/>
      <c r="AE28" s="73"/>
      <c r="AF28" s="73"/>
      <c r="AG28" s="74"/>
      <c r="AH28" s="204"/>
      <c r="AI28" s="204"/>
      <c r="AJ28" s="204"/>
      <c r="AK28" s="204"/>
      <c r="AL28" s="204"/>
      <c r="AM28" s="204"/>
      <c r="AN28" s="204"/>
      <c r="AO28" s="204"/>
      <c r="AP28" s="204"/>
      <c r="AQ28" s="204"/>
    </row>
    <row r="29" spans="1:43" ht="5.0999999999999996" customHeight="1">
      <c r="A29" s="542">
        <f ca="1">MAX(INDIRECT(ADDRESS(1,COLUMN())):INDIRECT(ADDRESS(ROW()-1,COLUMN())))+1</f>
        <v>7</v>
      </c>
      <c r="B29" s="549" t="s">
        <v>141</v>
      </c>
      <c r="C29" s="549"/>
      <c r="D29" s="549"/>
      <c r="E29" s="549"/>
      <c r="F29" s="549"/>
      <c r="G29" s="549"/>
      <c r="H29" s="549"/>
      <c r="I29" s="549"/>
      <c r="J29" s="91"/>
      <c r="K29" s="92"/>
      <c r="L29" s="92"/>
      <c r="M29" s="92"/>
      <c r="N29" s="92"/>
      <c r="O29" s="92"/>
      <c r="P29" s="92"/>
      <c r="Q29" s="92"/>
      <c r="R29" s="92"/>
      <c r="S29" s="92"/>
      <c r="T29" s="92"/>
      <c r="U29" s="92"/>
      <c r="V29" s="92"/>
      <c r="W29" s="92"/>
      <c r="X29" s="92"/>
      <c r="Y29" s="92"/>
      <c r="Z29" s="92"/>
      <c r="AA29" s="92"/>
      <c r="AB29" s="92"/>
      <c r="AC29" s="92"/>
      <c r="AD29" s="92"/>
      <c r="AE29" s="92"/>
      <c r="AF29" s="92"/>
      <c r="AG29" s="93"/>
      <c r="AH29" s="204"/>
      <c r="AI29" s="204"/>
      <c r="AJ29" s="204"/>
      <c r="AK29" s="204"/>
      <c r="AL29" s="204"/>
      <c r="AM29" s="204"/>
      <c r="AN29" s="204"/>
      <c r="AO29" s="204"/>
      <c r="AP29" s="204"/>
      <c r="AQ29" s="204"/>
    </row>
    <row r="30" spans="1:43" ht="15" customHeight="1">
      <c r="A30" s="542"/>
      <c r="B30" s="549"/>
      <c r="C30" s="549"/>
      <c r="D30" s="549"/>
      <c r="E30" s="549"/>
      <c r="F30" s="549"/>
      <c r="G30" s="549"/>
      <c r="H30" s="549"/>
      <c r="I30" s="549"/>
      <c r="J30" s="71"/>
      <c r="K30" s="90" t="s">
        <v>45</v>
      </c>
      <c r="L30" s="68"/>
      <c r="M30" s="68"/>
      <c r="N30" s="68"/>
      <c r="O30" s="68"/>
      <c r="P30" s="68"/>
      <c r="Q30" s="68"/>
      <c r="R30" s="68"/>
      <c r="S30" s="68"/>
      <c r="T30" s="68"/>
      <c r="U30" s="68"/>
      <c r="V30" s="68"/>
      <c r="W30" s="68"/>
      <c r="X30" s="68"/>
      <c r="Y30" s="68"/>
      <c r="Z30" s="68"/>
      <c r="AA30" s="68"/>
      <c r="AB30" s="68"/>
      <c r="AC30" s="68"/>
      <c r="AD30" s="68"/>
      <c r="AE30" s="68"/>
      <c r="AF30" s="68"/>
      <c r="AG30" s="69"/>
      <c r="AH30" s="204"/>
      <c r="AI30" s="204"/>
      <c r="AJ30" s="204"/>
      <c r="AK30" s="204"/>
      <c r="AL30" s="204"/>
      <c r="AM30" s="204"/>
      <c r="AN30" s="204"/>
      <c r="AO30" s="204"/>
      <c r="AP30" s="204"/>
      <c r="AQ30" s="204"/>
    </row>
    <row r="31" spans="1:43" ht="5.0999999999999996" customHeight="1">
      <c r="A31" s="542"/>
      <c r="B31" s="549"/>
      <c r="C31" s="549"/>
      <c r="D31" s="549"/>
      <c r="E31" s="549"/>
      <c r="F31" s="549"/>
      <c r="G31" s="549"/>
      <c r="H31" s="549"/>
      <c r="I31" s="549"/>
      <c r="J31" s="71"/>
      <c r="K31" s="68"/>
      <c r="L31" s="68"/>
      <c r="M31" s="68"/>
      <c r="N31" s="68"/>
      <c r="O31" s="68"/>
      <c r="P31" s="68"/>
      <c r="Q31" s="68"/>
      <c r="R31" s="68"/>
      <c r="S31" s="68"/>
      <c r="T31" s="68"/>
      <c r="U31" s="68"/>
      <c r="V31" s="68"/>
      <c r="W31" s="68"/>
      <c r="X31" s="68"/>
      <c r="Y31" s="68"/>
      <c r="Z31" s="68"/>
      <c r="AA31" s="68"/>
      <c r="AB31" s="68"/>
      <c r="AC31" s="68"/>
      <c r="AD31" s="68"/>
      <c r="AE31" s="68"/>
      <c r="AF31" s="68"/>
      <c r="AG31" s="69"/>
      <c r="AH31" s="204"/>
      <c r="AI31" s="204"/>
      <c r="AJ31" s="204"/>
      <c r="AK31" s="204"/>
      <c r="AL31" s="204"/>
      <c r="AM31" s="204"/>
      <c r="AN31" s="204"/>
      <c r="AO31" s="204"/>
      <c r="AP31" s="204"/>
      <c r="AQ31" s="204"/>
    </row>
    <row r="32" spans="1:43" ht="15" customHeight="1">
      <c r="A32" s="542"/>
      <c r="B32" s="549"/>
      <c r="C32" s="549"/>
      <c r="D32" s="549"/>
      <c r="E32" s="549"/>
      <c r="F32" s="549"/>
      <c r="G32" s="549"/>
      <c r="H32" s="549"/>
      <c r="I32" s="549"/>
      <c r="J32" s="71"/>
      <c r="K32" s="68" t="s">
        <v>228</v>
      </c>
      <c r="L32" s="68"/>
      <c r="M32" s="68"/>
      <c r="N32" s="68"/>
      <c r="O32" s="68"/>
      <c r="P32" s="68"/>
      <c r="Q32" s="68"/>
      <c r="R32" s="68"/>
      <c r="S32" s="68"/>
      <c r="T32" s="68"/>
      <c r="U32" s="68"/>
      <c r="V32" s="68"/>
      <c r="W32" s="68"/>
      <c r="X32" s="68"/>
      <c r="Y32" s="68"/>
      <c r="Z32" s="68"/>
      <c r="AA32" s="68"/>
      <c r="AB32" s="68"/>
      <c r="AC32" s="68"/>
      <c r="AD32" s="68"/>
      <c r="AE32" s="68"/>
      <c r="AF32" s="68"/>
      <c r="AG32" s="69"/>
      <c r="AH32" s="204"/>
      <c r="AI32" s="204"/>
      <c r="AJ32" s="204"/>
      <c r="AK32" s="204"/>
      <c r="AL32" s="204"/>
      <c r="AM32" s="204"/>
      <c r="AN32" s="204"/>
      <c r="AO32" s="204"/>
      <c r="AP32" s="204"/>
      <c r="AQ32" s="204"/>
    </row>
    <row r="33" spans="1:43" ht="15" customHeight="1">
      <c r="A33" s="542"/>
      <c r="B33" s="549"/>
      <c r="C33" s="549"/>
      <c r="D33" s="549"/>
      <c r="E33" s="549"/>
      <c r="F33" s="549"/>
      <c r="G33" s="549"/>
      <c r="H33" s="549"/>
      <c r="I33" s="549"/>
      <c r="J33" s="71"/>
      <c r="K33" s="68" t="s">
        <v>311</v>
      </c>
      <c r="L33" s="68"/>
      <c r="M33" s="68"/>
      <c r="N33" s="68"/>
      <c r="O33" s="68"/>
      <c r="P33" s="68"/>
      <c r="Q33" s="68"/>
      <c r="R33" s="68"/>
      <c r="S33" s="68"/>
      <c r="T33" s="68"/>
      <c r="U33" s="68"/>
      <c r="V33" s="68"/>
      <c r="W33" s="68"/>
      <c r="X33" s="68"/>
      <c r="Y33" s="68"/>
      <c r="Z33" s="68"/>
      <c r="AA33" s="68"/>
      <c r="AB33" s="68"/>
      <c r="AC33" s="68"/>
      <c r="AD33" s="68"/>
      <c r="AE33" s="68"/>
      <c r="AF33" s="68"/>
      <c r="AG33" s="69"/>
      <c r="AH33" s="204"/>
      <c r="AI33" s="204"/>
      <c r="AJ33" s="204"/>
      <c r="AK33" s="204"/>
      <c r="AL33" s="204"/>
      <c r="AM33" s="204"/>
      <c r="AN33" s="204"/>
      <c r="AO33" s="204"/>
      <c r="AP33" s="204"/>
      <c r="AQ33" s="204"/>
    </row>
    <row r="34" spans="1:43" ht="15" customHeight="1">
      <c r="A34" s="542"/>
      <c r="B34" s="549"/>
      <c r="C34" s="549"/>
      <c r="D34" s="549"/>
      <c r="E34" s="549"/>
      <c r="F34" s="549"/>
      <c r="G34" s="549"/>
      <c r="H34" s="549"/>
      <c r="I34" s="549"/>
      <c r="J34" s="71"/>
      <c r="K34" s="68" t="s">
        <v>496</v>
      </c>
      <c r="L34" s="68"/>
      <c r="M34" s="68"/>
      <c r="N34" s="68"/>
      <c r="O34" s="68"/>
      <c r="P34" s="68"/>
      <c r="Q34" s="68"/>
      <c r="R34" s="68"/>
      <c r="S34" s="68"/>
      <c r="T34" s="68"/>
      <c r="U34" s="68"/>
      <c r="V34" s="68"/>
      <c r="W34" s="68"/>
      <c r="X34" s="68"/>
      <c r="Y34" s="68"/>
      <c r="Z34" s="68"/>
      <c r="AA34" s="68"/>
      <c r="AB34" s="68"/>
      <c r="AC34" s="68"/>
      <c r="AD34" s="68"/>
      <c r="AE34" s="68"/>
      <c r="AF34" s="68"/>
      <c r="AG34" s="69"/>
      <c r="AH34" s="204"/>
      <c r="AI34" s="204"/>
      <c r="AJ34" s="204"/>
      <c r="AK34" s="204"/>
      <c r="AL34" s="204"/>
      <c r="AM34" s="204"/>
      <c r="AN34" s="204"/>
      <c r="AO34" s="204"/>
      <c r="AP34" s="204"/>
      <c r="AQ34" s="204"/>
    </row>
    <row r="35" spans="1:43" ht="15" customHeight="1">
      <c r="A35" s="542"/>
      <c r="B35" s="549"/>
      <c r="C35" s="549"/>
      <c r="D35" s="549"/>
      <c r="E35" s="549"/>
      <c r="F35" s="549"/>
      <c r="G35" s="549"/>
      <c r="H35" s="549"/>
      <c r="I35" s="549"/>
      <c r="J35" s="71"/>
      <c r="K35" s="68"/>
      <c r="L35" s="68"/>
      <c r="M35" s="68"/>
      <c r="N35" s="68"/>
      <c r="O35" s="68"/>
      <c r="P35" s="68"/>
      <c r="Q35" s="68"/>
      <c r="R35" s="68"/>
      <c r="S35" s="68"/>
      <c r="T35" s="68"/>
      <c r="U35" s="68"/>
      <c r="V35" s="68"/>
      <c r="W35" s="68"/>
      <c r="X35" s="68"/>
      <c r="Y35" s="68"/>
      <c r="Z35" s="68"/>
      <c r="AA35" s="68"/>
      <c r="AB35" s="68"/>
      <c r="AC35" s="68"/>
      <c r="AD35" s="68"/>
      <c r="AE35" s="68"/>
      <c r="AF35" s="68"/>
      <c r="AG35" s="69"/>
      <c r="AH35" s="204"/>
      <c r="AI35" s="204"/>
      <c r="AJ35" s="204"/>
      <c r="AK35" s="204"/>
      <c r="AL35" s="204"/>
      <c r="AM35" s="204"/>
      <c r="AN35" s="204"/>
      <c r="AO35" s="204"/>
      <c r="AP35" s="204"/>
      <c r="AQ35" s="204"/>
    </row>
    <row r="36" spans="1:43" ht="15" customHeight="1">
      <c r="A36" s="542"/>
      <c r="B36" s="549"/>
      <c r="C36" s="549"/>
      <c r="D36" s="549"/>
      <c r="E36" s="549"/>
      <c r="F36" s="549"/>
      <c r="G36" s="549"/>
      <c r="H36" s="549"/>
      <c r="I36" s="549"/>
      <c r="J36" s="158"/>
      <c r="K36" s="159" t="s">
        <v>229</v>
      </c>
      <c r="L36" s="53"/>
      <c r="M36" s="53"/>
      <c r="N36" s="53"/>
      <c r="O36" s="53"/>
      <c r="P36" s="53"/>
      <c r="Q36" s="53"/>
      <c r="R36" s="98"/>
      <c r="S36" s="100" t="str">
        <f>IF(R36="","※入力してください","")</f>
        <v>※入力してください</v>
      </c>
      <c r="T36" s="68"/>
      <c r="U36" s="68"/>
      <c r="V36" s="68"/>
      <c r="W36" s="68"/>
      <c r="X36" s="68"/>
      <c r="Y36" s="68"/>
      <c r="Z36" s="68"/>
      <c r="AA36" s="68"/>
      <c r="AB36" s="68"/>
      <c r="AC36" s="68"/>
      <c r="AD36" s="68"/>
      <c r="AE36" s="68"/>
      <c r="AF36" s="68"/>
      <c r="AG36" s="69"/>
      <c r="AH36" s="204"/>
      <c r="AI36" s="204"/>
      <c r="AJ36" s="204"/>
      <c r="AK36" s="204"/>
      <c r="AL36" s="204"/>
      <c r="AM36" s="204"/>
      <c r="AN36" s="204"/>
      <c r="AO36" s="204"/>
      <c r="AP36" s="204"/>
      <c r="AQ36" s="204"/>
    </row>
    <row r="37" spans="1:43" ht="15" customHeight="1">
      <c r="A37" s="542"/>
      <c r="B37" s="549"/>
      <c r="C37" s="549"/>
      <c r="D37" s="549"/>
      <c r="E37" s="549"/>
      <c r="F37" s="549"/>
      <c r="G37" s="549"/>
      <c r="H37" s="549"/>
      <c r="I37" s="549"/>
      <c r="J37" s="71"/>
      <c r="K37" s="68"/>
      <c r="L37" s="68"/>
      <c r="M37" s="68"/>
      <c r="N37" s="68"/>
      <c r="O37" s="68"/>
      <c r="P37" s="68"/>
      <c r="Q37" s="68"/>
      <c r="R37" s="68"/>
      <c r="S37" s="68"/>
      <c r="T37" s="68"/>
      <c r="U37" s="68"/>
      <c r="V37" s="68"/>
      <c r="W37" s="68"/>
      <c r="X37" s="68"/>
      <c r="Y37" s="68"/>
      <c r="Z37" s="68"/>
      <c r="AA37" s="68"/>
      <c r="AB37" s="68"/>
      <c r="AC37" s="68"/>
      <c r="AD37" s="68"/>
      <c r="AE37" s="68"/>
      <c r="AF37" s="68"/>
      <c r="AG37" s="69"/>
      <c r="AH37" s="204"/>
      <c r="AI37" s="204"/>
      <c r="AJ37" s="204"/>
      <c r="AK37" s="204"/>
      <c r="AL37" s="204"/>
      <c r="AM37" s="204"/>
      <c r="AN37" s="204"/>
      <c r="AO37" s="204"/>
      <c r="AP37" s="204"/>
      <c r="AQ37" s="204"/>
    </row>
    <row r="38" spans="1:43" ht="15" customHeight="1">
      <c r="A38" s="542"/>
      <c r="B38" s="549"/>
      <c r="C38" s="549"/>
      <c r="D38" s="549"/>
      <c r="E38" s="549"/>
      <c r="F38" s="549"/>
      <c r="G38" s="549"/>
      <c r="H38" s="549"/>
      <c r="I38" s="549"/>
      <c r="J38" s="71"/>
      <c r="K38" s="68" t="s">
        <v>52</v>
      </c>
      <c r="L38" s="95"/>
      <c r="M38" s="68" t="s">
        <v>13</v>
      </c>
      <c r="N38" s="70" t="s">
        <v>17</v>
      </c>
      <c r="O38" s="95"/>
      <c r="P38" s="68" t="s">
        <v>53</v>
      </c>
      <c r="Q38" s="68"/>
      <c r="R38" s="68"/>
      <c r="S38" s="68"/>
      <c r="T38" s="68"/>
      <c r="U38" s="68"/>
      <c r="V38" s="68"/>
      <c r="W38" s="68"/>
      <c r="X38" s="68"/>
      <c r="Y38" s="68"/>
      <c r="Z38" s="68"/>
      <c r="AA38" s="68"/>
      <c r="AB38" s="68"/>
      <c r="AC38" s="68"/>
      <c r="AD38" s="68"/>
      <c r="AE38" s="68"/>
      <c r="AF38" s="68"/>
      <c r="AG38" s="69"/>
      <c r="AH38" s="204"/>
      <c r="AI38" s="204"/>
      <c r="AJ38" s="204"/>
      <c r="AK38" s="204"/>
      <c r="AL38" s="204"/>
      <c r="AM38" s="204"/>
      <c r="AN38" s="204"/>
      <c r="AO38" s="204"/>
      <c r="AP38" s="204"/>
      <c r="AQ38" s="204"/>
    </row>
    <row r="39" spans="1:43" ht="15" customHeight="1">
      <c r="A39" s="542"/>
      <c r="B39" s="549"/>
      <c r="C39" s="549"/>
      <c r="D39" s="549"/>
      <c r="E39" s="549"/>
      <c r="F39" s="549"/>
      <c r="G39" s="549"/>
      <c r="H39" s="549"/>
      <c r="I39" s="549"/>
      <c r="J39" s="71"/>
      <c r="K39" s="68"/>
      <c r="L39" s="97"/>
      <c r="M39" s="68"/>
      <c r="N39" s="68"/>
      <c r="O39" s="68"/>
      <c r="P39" s="68"/>
      <c r="Q39" s="68"/>
      <c r="R39" s="68"/>
      <c r="S39" s="68"/>
      <c r="T39" s="68"/>
      <c r="U39" s="68"/>
      <c r="V39" s="68"/>
      <c r="W39" s="68"/>
      <c r="X39" s="68"/>
      <c r="Y39" s="68"/>
      <c r="Z39" s="68"/>
      <c r="AA39" s="68"/>
      <c r="AB39" s="68"/>
      <c r="AC39" s="68"/>
      <c r="AD39" s="68"/>
      <c r="AE39" s="68"/>
      <c r="AF39" s="68"/>
      <c r="AG39" s="69"/>
      <c r="AH39" s="204"/>
      <c r="AI39" s="204"/>
      <c r="AJ39" s="204"/>
      <c r="AK39" s="204"/>
      <c r="AL39" s="204"/>
      <c r="AM39" s="204"/>
      <c r="AN39" s="204"/>
      <c r="AO39" s="204"/>
      <c r="AP39" s="204"/>
      <c r="AQ39" s="204"/>
    </row>
    <row r="40" spans="1:43" ht="15" customHeight="1">
      <c r="A40" s="542"/>
      <c r="B40" s="549"/>
      <c r="C40" s="549"/>
      <c r="D40" s="549"/>
      <c r="E40" s="549"/>
      <c r="F40" s="549"/>
      <c r="G40" s="549"/>
      <c r="H40" s="549"/>
      <c r="I40" s="549"/>
      <c r="J40" s="71"/>
      <c r="K40" s="68" t="s">
        <v>46</v>
      </c>
      <c r="L40" s="68"/>
      <c r="M40" s="95"/>
      <c r="N40" s="68" t="s">
        <v>208</v>
      </c>
      <c r="O40" s="96"/>
      <c r="P40" s="68" t="s">
        <v>48</v>
      </c>
      <c r="Q40" s="68"/>
      <c r="R40" s="68" t="s">
        <v>49</v>
      </c>
      <c r="S40" s="68"/>
      <c r="T40" s="95"/>
      <c r="U40" s="68" t="s">
        <v>47</v>
      </c>
      <c r="V40" s="96"/>
      <c r="W40" s="68" t="s">
        <v>50</v>
      </c>
      <c r="X40" s="68"/>
      <c r="Y40" s="68"/>
      <c r="Z40" s="68"/>
      <c r="AA40" s="96"/>
      <c r="AB40" s="68" t="s">
        <v>51</v>
      </c>
      <c r="AC40" s="68"/>
      <c r="AD40" s="68"/>
      <c r="AE40" s="68"/>
      <c r="AF40" s="68"/>
      <c r="AG40" s="69"/>
      <c r="AH40" s="204"/>
      <c r="AI40" s="204"/>
      <c r="AJ40" s="204"/>
      <c r="AK40" s="204"/>
      <c r="AL40" s="204"/>
      <c r="AM40" s="204"/>
      <c r="AN40" s="204"/>
      <c r="AO40" s="204"/>
      <c r="AP40" s="204"/>
      <c r="AQ40" s="204"/>
    </row>
    <row r="41" spans="1:43">
      <c r="A41" s="542"/>
      <c r="B41" s="549"/>
      <c r="C41" s="549"/>
      <c r="D41" s="549"/>
      <c r="E41" s="549"/>
      <c r="F41" s="549"/>
      <c r="G41" s="549"/>
      <c r="H41" s="549"/>
      <c r="I41" s="549"/>
      <c r="J41" s="71"/>
      <c r="K41" s="68"/>
      <c r="L41" s="68"/>
      <c r="M41" s="97"/>
      <c r="N41" s="68"/>
      <c r="O41" s="68"/>
      <c r="P41" s="68"/>
      <c r="Q41" s="68"/>
      <c r="R41" s="68"/>
      <c r="S41" s="68"/>
      <c r="T41" s="97"/>
      <c r="U41" s="68"/>
      <c r="V41" s="68"/>
      <c r="W41" s="68"/>
      <c r="X41" s="68"/>
      <c r="Y41" s="68"/>
      <c r="Z41" s="68"/>
      <c r="AA41" s="97"/>
      <c r="AB41" s="68"/>
      <c r="AC41" s="68"/>
      <c r="AD41" s="68"/>
      <c r="AE41" s="68"/>
      <c r="AF41" s="68"/>
      <c r="AG41" s="69"/>
      <c r="AH41" s="204"/>
      <c r="AI41" s="204"/>
      <c r="AJ41" s="204"/>
      <c r="AK41" s="204"/>
      <c r="AL41" s="204"/>
      <c r="AM41" s="204"/>
      <c r="AN41" s="204"/>
      <c r="AO41" s="204"/>
      <c r="AP41" s="204"/>
      <c r="AQ41" s="204"/>
    </row>
    <row r="42" spans="1:43" ht="15" customHeight="1">
      <c r="A42" s="542"/>
      <c r="B42" s="549"/>
      <c r="C42" s="549"/>
      <c r="D42" s="549"/>
      <c r="E42" s="549"/>
      <c r="F42" s="549"/>
      <c r="G42" s="549"/>
      <c r="H42" s="549"/>
      <c r="I42" s="549"/>
      <c r="J42" s="71"/>
      <c r="K42" s="68" t="s">
        <v>52</v>
      </c>
      <c r="L42" s="95"/>
      <c r="M42" s="68" t="s">
        <v>13</v>
      </c>
      <c r="N42" s="70" t="s">
        <v>17</v>
      </c>
      <c r="O42" s="95"/>
      <c r="P42" s="68" t="s">
        <v>53</v>
      </c>
      <c r="Q42" s="68"/>
      <c r="R42" s="68"/>
      <c r="S42" s="68"/>
      <c r="T42" s="68"/>
      <c r="U42" s="68"/>
      <c r="V42" s="68"/>
      <c r="W42" s="68"/>
      <c r="X42" s="68"/>
      <c r="Y42" s="68"/>
      <c r="Z42" s="68"/>
      <c r="AA42" s="68"/>
      <c r="AB42" s="68"/>
      <c r="AC42" s="68"/>
      <c r="AD42" s="68"/>
      <c r="AE42" s="68"/>
      <c r="AF42" s="68"/>
      <c r="AG42" s="69"/>
      <c r="AH42" s="204"/>
      <c r="AI42" s="204"/>
      <c r="AJ42" s="204"/>
      <c r="AK42" s="204"/>
      <c r="AL42" s="204"/>
      <c r="AM42" s="204"/>
      <c r="AN42" s="204"/>
      <c r="AO42" s="204"/>
      <c r="AP42" s="204"/>
      <c r="AQ42" s="204"/>
    </row>
    <row r="43" spans="1:43">
      <c r="A43" s="542"/>
      <c r="B43" s="549"/>
      <c r="C43" s="549"/>
      <c r="D43" s="549"/>
      <c r="E43" s="549"/>
      <c r="F43" s="549"/>
      <c r="G43" s="549"/>
      <c r="H43" s="549"/>
      <c r="I43" s="549"/>
      <c r="J43" s="71"/>
      <c r="K43" s="68"/>
      <c r="L43" s="97"/>
      <c r="M43" s="68"/>
      <c r="N43" s="68"/>
      <c r="O43" s="68"/>
      <c r="P43" s="68"/>
      <c r="Q43" s="68"/>
      <c r="R43" s="68"/>
      <c r="S43" s="68"/>
      <c r="T43" s="68"/>
      <c r="U43" s="68"/>
      <c r="V43" s="68"/>
      <c r="W43" s="68"/>
      <c r="X43" s="68"/>
      <c r="Y43" s="68"/>
      <c r="Z43" s="68"/>
      <c r="AA43" s="68"/>
      <c r="AB43" s="68"/>
      <c r="AC43" s="68"/>
      <c r="AD43" s="68"/>
      <c r="AE43" s="68"/>
      <c r="AF43" s="68"/>
      <c r="AG43" s="69"/>
      <c r="AH43" s="204"/>
      <c r="AI43" s="204"/>
      <c r="AJ43" s="204"/>
      <c r="AK43" s="204"/>
      <c r="AL43" s="204"/>
      <c r="AM43" s="204"/>
      <c r="AN43" s="204"/>
      <c r="AO43" s="204"/>
      <c r="AP43" s="204"/>
      <c r="AQ43" s="204"/>
    </row>
    <row r="44" spans="1:43" ht="15" customHeight="1">
      <c r="A44" s="542"/>
      <c r="B44" s="549"/>
      <c r="C44" s="549"/>
      <c r="D44" s="549"/>
      <c r="E44" s="549"/>
      <c r="F44" s="549"/>
      <c r="G44" s="549"/>
      <c r="H44" s="549"/>
      <c r="I44" s="549"/>
      <c r="J44" s="71"/>
      <c r="K44" s="68" t="s">
        <v>46</v>
      </c>
      <c r="L44" s="68"/>
      <c r="M44" s="95"/>
      <c r="N44" s="68" t="s">
        <v>208</v>
      </c>
      <c r="O44" s="96"/>
      <c r="P44" s="68" t="s">
        <v>48</v>
      </c>
      <c r="Q44" s="68"/>
      <c r="R44" s="68" t="s">
        <v>49</v>
      </c>
      <c r="S44" s="68"/>
      <c r="T44" s="95"/>
      <c r="U44" s="68" t="s">
        <v>251</v>
      </c>
      <c r="V44" s="96"/>
      <c r="W44" s="68" t="s">
        <v>50</v>
      </c>
      <c r="X44" s="68"/>
      <c r="Y44" s="68"/>
      <c r="Z44" s="68"/>
      <c r="AA44" s="96"/>
      <c r="AB44" s="68" t="s">
        <v>51</v>
      </c>
      <c r="AC44" s="68"/>
      <c r="AD44" s="68"/>
      <c r="AE44" s="68"/>
      <c r="AF44" s="68"/>
      <c r="AG44" s="69"/>
      <c r="AH44" s="204"/>
      <c r="AI44" s="204"/>
      <c r="AJ44" s="204"/>
      <c r="AK44" s="204"/>
      <c r="AL44" s="204"/>
      <c r="AM44" s="204"/>
      <c r="AN44" s="204"/>
      <c r="AO44" s="204"/>
      <c r="AP44" s="204"/>
      <c r="AQ44" s="204"/>
    </row>
    <row r="45" spans="1:43">
      <c r="A45" s="542"/>
      <c r="B45" s="549"/>
      <c r="C45" s="549"/>
      <c r="D45" s="549"/>
      <c r="E45" s="549"/>
      <c r="F45" s="549"/>
      <c r="G45" s="549"/>
      <c r="H45" s="549"/>
      <c r="I45" s="549"/>
      <c r="J45" s="71"/>
      <c r="K45" s="68"/>
      <c r="L45" s="68"/>
      <c r="M45" s="68"/>
      <c r="N45" s="68"/>
      <c r="O45" s="68"/>
      <c r="P45" s="68"/>
      <c r="Q45" s="68"/>
      <c r="R45" s="68"/>
      <c r="S45" s="68"/>
      <c r="T45" s="68"/>
      <c r="U45" s="68"/>
      <c r="V45" s="68"/>
      <c r="W45" s="68"/>
      <c r="X45" s="68"/>
      <c r="Y45" s="68"/>
      <c r="Z45" s="68"/>
      <c r="AA45" s="68"/>
      <c r="AB45" s="68"/>
      <c r="AC45" s="68"/>
      <c r="AD45" s="68"/>
      <c r="AE45" s="68"/>
      <c r="AF45" s="68"/>
      <c r="AG45" s="69"/>
      <c r="AH45" s="204"/>
      <c r="AI45" s="204"/>
      <c r="AJ45" s="204"/>
      <c r="AK45" s="204"/>
      <c r="AL45" s="204"/>
      <c r="AM45" s="204"/>
      <c r="AN45" s="204"/>
      <c r="AO45" s="204"/>
      <c r="AP45" s="204"/>
      <c r="AQ45" s="204"/>
    </row>
    <row r="46" spans="1:43" ht="15" customHeight="1">
      <c r="A46" s="542"/>
      <c r="B46" s="549"/>
      <c r="C46" s="549"/>
      <c r="D46" s="549"/>
      <c r="E46" s="549"/>
      <c r="F46" s="549"/>
      <c r="G46" s="549"/>
      <c r="H46" s="549"/>
      <c r="I46" s="549"/>
      <c r="J46" s="71"/>
      <c r="K46" s="68" t="s">
        <v>52</v>
      </c>
      <c r="L46" s="95"/>
      <c r="M46" s="68" t="s">
        <v>13</v>
      </c>
      <c r="N46" s="70" t="s">
        <v>17</v>
      </c>
      <c r="O46" s="95"/>
      <c r="P46" s="68" t="s">
        <v>53</v>
      </c>
      <c r="Q46" s="68"/>
      <c r="R46" s="68"/>
      <c r="S46" s="68"/>
      <c r="T46" s="68"/>
      <c r="U46" s="68"/>
      <c r="V46" s="68"/>
      <c r="W46" s="68"/>
      <c r="X46" s="68"/>
      <c r="Y46" s="68"/>
      <c r="Z46" s="68"/>
      <c r="AA46" s="68"/>
      <c r="AB46" s="68"/>
      <c r="AC46" s="68"/>
      <c r="AD46" s="68"/>
      <c r="AE46" s="68"/>
      <c r="AF46" s="68"/>
      <c r="AG46" s="69"/>
      <c r="AH46" s="204"/>
      <c r="AI46" s="204"/>
      <c r="AJ46" s="204"/>
      <c r="AK46" s="204"/>
      <c r="AL46" s="204"/>
      <c r="AM46" s="204"/>
      <c r="AN46" s="204"/>
      <c r="AO46" s="204"/>
      <c r="AP46" s="204"/>
      <c r="AQ46" s="204"/>
    </row>
    <row r="47" spans="1:43" ht="15" customHeight="1">
      <c r="A47" s="542"/>
      <c r="B47" s="549"/>
      <c r="C47" s="549"/>
      <c r="D47" s="549"/>
      <c r="E47" s="549"/>
      <c r="F47" s="549"/>
      <c r="G47" s="549"/>
      <c r="H47" s="549"/>
      <c r="I47" s="549"/>
      <c r="J47" s="71"/>
      <c r="K47" s="68"/>
      <c r="L47" s="97"/>
      <c r="M47" s="68"/>
      <c r="N47" s="68"/>
      <c r="O47" s="68"/>
      <c r="P47" s="68"/>
      <c r="Q47" s="68"/>
      <c r="R47" s="68"/>
      <c r="S47" s="68"/>
      <c r="T47" s="68"/>
      <c r="U47" s="68"/>
      <c r="V47" s="68"/>
      <c r="W47" s="68"/>
      <c r="X47" s="68"/>
      <c r="Y47" s="68"/>
      <c r="Z47" s="68"/>
      <c r="AA47" s="68"/>
      <c r="AB47" s="68"/>
      <c r="AC47" s="68"/>
      <c r="AD47" s="68"/>
      <c r="AE47" s="68"/>
      <c r="AF47" s="68"/>
      <c r="AG47" s="69"/>
      <c r="AH47" s="204"/>
      <c r="AI47" s="204"/>
      <c r="AJ47" s="204"/>
      <c r="AK47" s="204"/>
      <c r="AL47" s="204"/>
      <c r="AM47" s="204"/>
      <c r="AN47" s="204"/>
      <c r="AO47" s="204"/>
      <c r="AP47" s="204"/>
      <c r="AQ47" s="204"/>
    </row>
    <row r="48" spans="1:43" ht="15" customHeight="1">
      <c r="A48" s="542"/>
      <c r="B48" s="549"/>
      <c r="C48" s="549"/>
      <c r="D48" s="549"/>
      <c r="E48" s="549"/>
      <c r="F48" s="549"/>
      <c r="G48" s="549"/>
      <c r="H48" s="549"/>
      <c r="I48" s="549"/>
      <c r="J48" s="71"/>
      <c r="K48" s="68" t="s">
        <v>46</v>
      </c>
      <c r="L48" s="68"/>
      <c r="M48" s="95"/>
      <c r="N48" s="68" t="s">
        <v>208</v>
      </c>
      <c r="O48" s="96"/>
      <c r="P48" s="68" t="s">
        <v>48</v>
      </c>
      <c r="Q48" s="68"/>
      <c r="R48" s="68" t="s">
        <v>49</v>
      </c>
      <c r="S48" s="68"/>
      <c r="T48" s="95"/>
      <c r="U48" s="68" t="s">
        <v>47</v>
      </c>
      <c r="V48" s="96"/>
      <c r="W48" s="68" t="s">
        <v>50</v>
      </c>
      <c r="X48" s="68"/>
      <c r="Y48" s="68"/>
      <c r="Z48" s="68"/>
      <c r="AA48" s="96"/>
      <c r="AB48" s="68" t="s">
        <v>51</v>
      </c>
      <c r="AC48" s="68"/>
      <c r="AD48" s="68"/>
      <c r="AE48" s="68"/>
      <c r="AF48" s="68"/>
      <c r="AG48" s="69"/>
      <c r="AH48" s="204"/>
      <c r="AI48" s="204"/>
      <c r="AJ48" s="204"/>
      <c r="AK48" s="204"/>
      <c r="AL48" s="204"/>
      <c r="AM48" s="204"/>
      <c r="AN48" s="204"/>
      <c r="AO48" s="204"/>
      <c r="AP48" s="204"/>
      <c r="AQ48" s="204"/>
    </row>
    <row r="49" spans="1:43">
      <c r="A49" s="542"/>
      <c r="B49" s="549"/>
      <c r="C49" s="549"/>
      <c r="D49" s="549"/>
      <c r="E49" s="549"/>
      <c r="F49" s="549"/>
      <c r="G49" s="549"/>
      <c r="H49" s="549"/>
      <c r="I49" s="549"/>
      <c r="J49" s="71"/>
      <c r="K49" s="68"/>
      <c r="L49" s="68"/>
      <c r="M49" s="68"/>
      <c r="N49" s="68"/>
      <c r="O49" s="68"/>
      <c r="P49" s="68"/>
      <c r="Q49" s="68"/>
      <c r="R49" s="68"/>
      <c r="S49" s="68"/>
      <c r="T49" s="68"/>
      <c r="U49" s="68"/>
      <c r="V49" s="68"/>
      <c r="W49" s="68"/>
      <c r="X49" s="68"/>
      <c r="Y49" s="68"/>
      <c r="Z49" s="68"/>
      <c r="AA49" s="68"/>
      <c r="AB49" s="68"/>
      <c r="AC49" s="68"/>
      <c r="AD49" s="68"/>
      <c r="AE49" s="68"/>
      <c r="AF49" s="68"/>
      <c r="AG49" s="69"/>
      <c r="AH49" s="204"/>
      <c r="AI49" s="204"/>
      <c r="AJ49" s="204"/>
      <c r="AK49" s="204"/>
      <c r="AL49" s="204"/>
      <c r="AM49" s="204"/>
      <c r="AN49" s="204"/>
      <c r="AO49" s="204"/>
      <c r="AP49" s="204"/>
      <c r="AQ49" s="204"/>
    </row>
    <row r="50" spans="1:43" ht="15" customHeight="1">
      <c r="A50" s="542"/>
      <c r="B50" s="549"/>
      <c r="C50" s="549"/>
      <c r="D50" s="549"/>
      <c r="E50" s="549"/>
      <c r="F50" s="549"/>
      <c r="G50" s="549"/>
      <c r="H50" s="549"/>
      <c r="I50" s="549"/>
      <c r="J50" s="71"/>
      <c r="K50" s="68" t="s">
        <v>52</v>
      </c>
      <c r="L50" s="95"/>
      <c r="M50" s="68" t="s">
        <v>13</v>
      </c>
      <c r="N50" s="70" t="s">
        <v>17</v>
      </c>
      <c r="O50" s="95"/>
      <c r="P50" s="68" t="s">
        <v>53</v>
      </c>
      <c r="Q50" s="68"/>
      <c r="R50" s="68"/>
      <c r="S50" s="68"/>
      <c r="T50" s="68"/>
      <c r="U50" s="68"/>
      <c r="V50" s="68"/>
      <c r="W50" s="68"/>
      <c r="X50" s="68"/>
      <c r="Y50" s="68"/>
      <c r="Z50" s="68"/>
      <c r="AA50" s="68"/>
      <c r="AB50" s="68"/>
      <c r="AC50" s="68"/>
      <c r="AD50" s="68"/>
      <c r="AE50" s="68"/>
      <c r="AF50" s="68"/>
      <c r="AG50" s="69"/>
      <c r="AH50" s="204"/>
      <c r="AI50" s="204"/>
      <c r="AJ50" s="204"/>
      <c r="AK50" s="204"/>
      <c r="AL50" s="204"/>
      <c r="AM50" s="204"/>
      <c r="AN50" s="204"/>
      <c r="AO50" s="204"/>
      <c r="AP50" s="204"/>
      <c r="AQ50" s="204"/>
    </row>
    <row r="51" spans="1:43" ht="15" customHeight="1">
      <c r="A51" s="542"/>
      <c r="B51" s="549"/>
      <c r="C51" s="549"/>
      <c r="D51" s="549"/>
      <c r="E51" s="549"/>
      <c r="F51" s="549"/>
      <c r="G51" s="549"/>
      <c r="H51" s="549"/>
      <c r="I51" s="549"/>
      <c r="J51" s="71"/>
      <c r="K51" s="68"/>
      <c r="L51" s="97"/>
      <c r="M51" s="68"/>
      <c r="N51" s="68"/>
      <c r="O51" s="68"/>
      <c r="P51" s="68"/>
      <c r="Q51" s="68"/>
      <c r="R51" s="68"/>
      <c r="S51" s="68"/>
      <c r="T51" s="68"/>
      <c r="U51" s="68"/>
      <c r="V51" s="68"/>
      <c r="W51" s="68"/>
      <c r="X51" s="68"/>
      <c r="Y51" s="68"/>
      <c r="Z51" s="68"/>
      <c r="AA51" s="68"/>
      <c r="AB51" s="68"/>
      <c r="AC51" s="68"/>
      <c r="AD51" s="68"/>
      <c r="AE51" s="68"/>
      <c r="AF51" s="68"/>
      <c r="AG51" s="69"/>
      <c r="AH51" s="204"/>
      <c r="AI51" s="204"/>
      <c r="AJ51" s="204"/>
      <c r="AK51" s="204"/>
      <c r="AL51" s="204"/>
      <c r="AM51" s="204"/>
      <c r="AN51" s="204"/>
      <c r="AO51" s="204"/>
      <c r="AP51" s="204"/>
      <c r="AQ51" s="204"/>
    </row>
    <row r="52" spans="1:43" ht="15" customHeight="1">
      <c r="A52" s="542"/>
      <c r="B52" s="549"/>
      <c r="C52" s="549"/>
      <c r="D52" s="549"/>
      <c r="E52" s="549"/>
      <c r="F52" s="549"/>
      <c r="G52" s="549"/>
      <c r="H52" s="549"/>
      <c r="I52" s="549"/>
      <c r="J52" s="71"/>
      <c r="K52" s="68" t="s">
        <v>46</v>
      </c>
      <c r="L52" s="68"/>
      <c r="M52" s="95"/>
      <c r="N52" s="68" t="s">
        <v>208</v>
      </c>
      <c r="O52" s="96"/>
      <c r="P52" s="68" t="s">
        <v>48</v>
      </c>
      <c r="Q52" s="68"/>
      <c r="R52" s="68" t="s">
        <v>49</v>
      </c>
      <c r="S52" s="68"/>
      <c r="T52" s="95"/>
      <c r="U52" s="68" t="s">
        <v>47</v>
      </c>
      <c r="V52" s="96"/>
      <c r="W52" s="68" t="s">
        <v>50</v>
      </c>
      <c r="X52" s="68"/>
      <c r="Y52" s="68"/>
      <c r="Z52" s="68"/>
      <c r="AA52" s="96"/>
      <c r="AB52" s="68" t="s">
        <v>51</v>
      </c>
      <c r="AC52" s="68"/>
      <c r="AD52" s="68"/>
      <c r="AE52" s="68"/>
      <c r="AF52" s="68"/>
      <c r="AG52" s="69"/>
      <c r="AH52" s="204"/>
      <c r="AI52" s="204"/>
      <c r="AJ52" s="204"/>
      <c r="AK52" s="204"/>
      <c r="AL52" s="204"/>
      <c r="AM52" s="204"/>
      <c r="AN52" s="204"/>
      <c r="AO52" s="204"/>
      <c r="AP52" s="204"/>
      <c r="AQ52" s="204"/>
    </row>
    <row r="53" spans="1:43">
      <c r="A53" s="542"/>
      <c r="B53" s="549"/>
      <c r="C53" s="549"/>
      <c r="D53" s="549"/>
      <c r="E53" s="549"/>
      <c r="F53" s="549"/>
      <c r="G53" s="549"/>
      <c r="H53" s="549"/>
      <c r="I53" s="549"/>
      <c r="J53" s="71"/>
      <c r="K53" s="68"/>
      <c r="L53" s="68"/>
      <c r="M53" s="97"/>
      <c r="N53" s="68"/>
      <c r="O53" s="68"/>
      <c r="P53" s="68"/>
      <c r="Q53" s="68"/>
      <c r="R53" s="68"/>
      <c r="S53" s="68"/>
      <c r="T53" s="97"/>
      <c r="U53" s="68"/>
      <c r="V53" s="68"/>
      <c r="W53" s="68"/>
      <c r="X53" s="68"/>
      <c r="Y53" s="68"/>
      <c r="Z53" s="68"/>
      <c r="AA53" s="97"/>
      <c r="AB53" s="68"/>
      <c r="AC53" s="68"/>
      <c r="AD53" s="68"/>
      <c r="AE53" s="68"/>
      <c r="AF53" s="68"/>
      <c r="AG53" s="69"/>
      <c r="AH53" s="204"/>
      <c r="AI53" s="204"/>
      <c r="AJ53" s="204"/>
      <c r="AK53" s="204"/>
      <c r="AL53" s="204"/>
      <c r="AM53" s="204"/>
      <c r="AN53" s="204"/>
      <c r="AO53" s="204"/>
      <c r="AP53" s="204"/>
      <c r="AQ53" s="204"/>
    </row>
    <row r="54" spans="1:43">
      <c r="A54" s="542"/>
      <c r="B54" s="549"/>
      <c r="C54" s="549"/>
      <c r="D54" s="549"/>
      <c r="E54" s="549"/>
      <c r="F54" s="549"/>
      <c r="G54" s="549"/>
      <c r="H54" s="549"/>
      <c r="I54" s="549"/>
      <c r="J54" s="71"/>
      <c r="K54" s="160" t="s">
        <v>230</v>
      </c>
      <c r="L54" s="68"/>
      <c r="M54" s="97"/>
      <c r="N54" s="68"/>
      <c r="O54" s="68"/>
      <c r="P54" s="68"/>
      <c r="Q54" s="68"/>
      <c r="R54" s="68"/>
      <c r="S54" s="98"/>
      <c r="T54" s="100" t="str">
        <f>IF(S54="","※入力してください",IF(S54="無","要件を満たしていません",""))</f>
        <v>※入力してください</v>
      </c>
      <c r="U54" s="68"/>
      <c r="V54" s="68"/>
      <c r="W54" s="68"/>
      <c r="X54" s="68"/>
      <c r="Y54" s="68"/>
      <c r="Z54" s="68"/>
      <c r="AA54" s="97"/>
      <c r="AB54" s="68"/>
      <c r="AC54" s="68"/>
      <c r="AD54" s="68"/>
      <c r="AE54" s="68"/>
      <c r="AF54" s="68"/>
      <c r="AG54" s="69"/>
      <c r="AH54" s="204"/>
      <c r="AI54" s="204"/>
      <c r="AJ54" s="204"/>
      <c r="AK54" s="204"/>
      <c r="AL54" s="204"/>
      <c r="AM54" s="204"/>
      <c r="AN54" s="204"/>
      <c r="AO54" s="204"/>
      <c r="AP54" s="204"/>
      <c r="AQ54" s="204"/>
    </row>
    <row r="55" spans="1:43">
      <c r="A55" s="542"/>
      <c r="B55" s="549"/>
      <c r="C55" s="549"/>
      <c r="D55" s="549"/>
      <c r="E55" s="549"/>
      <c r="F55" s="549"/>
      <c r="G55" s="549"/>
      <c r="H55" s="549"/>
      <c r="I55" s="549"/>
      <c r="J55" s="71"/>
      <c r="K55" s="68" t="s">
        <v>231</v>
      </c>
      <c r="L55" s="68"/>
      <c r="M55" s="97"/>
      <c r="N55" s="68"/>
      <c r="O55" s="68"/>
      <c r="P55" s="68"/>
      <c r="Q55" s="68"/>
      <c r="R55" s="68"/>
      <c r="S55" s="68"/>
      <c r="T55" s="68"/>
      <c r="U55" s="68"/>
      <c r="V55" s="68"/>
      <c r="W55" s="68"/>
      <c r="X55" s="68"/>
      <c r="Y55" s="68"/>
      <c r="Z55" s="68"/>
      <c r="AA55" s="97"/>
      <c r="AB55" s="68"/>
      <c r="AC55" s="68"/>
      <c r="AD55" s="68"/>
      <c r="AE55" s="68"/>
      <c r="AF55" s="68"/>
      <c r="AG55" s="69"/>
      <c r="AH55" s="204"/>
      <c r="AI55" s="204"/>
      <c r="AJ55" s="204"/>
      <c r="AK55" s="204"/>
      <c r="AL55" s="204"/>
      <c r="AM55" s="204"/>
      <c r="AN55" s="204"/>
      <c r="AO55" s="204"/>
      <c r="AP55" s="204"/>
      <c r="AQ55" s="204"/>
    </row>
    <row r="56" spans="1:43">
      <c r="A56" s="542"/>
      <c r="B56" s="549"/>
      <c r="C56" s="549"/>
      <c r="D56" s="549"/>
      <c r="E56" s="549"/>
      <c r="F56" s="549"/>
      <c r="G56" s="549"/>
      <c r="H56" s="549"/>
      <c r="I56" s="549"/>
      <c r="J56" s="71"/>
      <c r="K56" s="160"/>
      <c r="L56" s="68"/>
      <c r="M56" s="97"/>
      <c r="N56" s="68"/>
      <c r="O56" s="68"/>
      <c r="P56" s="68"/>
      <c r="Q56" s="68"/>
      <c r="R56" s="68"/>
      <c r="S56" s="68"/>
      <c r="T56" s="68"/>
      <c r="U56" s="68"/>
      <c r="V56" s="68"/>
      <c r="W56" s="68"/>
      <c r="X56" s="68"/>
      <c r="Y56" s="68"/>
      <c r="Z56" s="68"/>
      <c r="AA56" s="97"/>
      <c r="AB56" s="68"/>
      <c r="AC56" s="68"/>
      <c r="AD56" s="68"/>
      <c r="AE56" s="68"/>
      <c r="AF56" s="68"/>
      <c r="AG56" s="69"/>
      <c r="AH56" s="204"/>
      <c r="AI56" s="204"/>
      <c r="AJ56" s="204"/>
      <c r="AK56" s="204"/>
      <c r="AL56" s="204"/>
      <c r="AM56" s="204"/>
      <c r="AN56" s="204"/>
      <c r="AO56" s="204"/>
      <c r="AP56" s="204"/>
      <c r="AQ56" s="204"/>
    </row>
    <row r="57" spans="1:43">
      <c r="A57" s="542"/>
      <c r="B57" s="549"/>
      <c r="C57" s="549"/>
      <c r="D57" s="549"/>
      <c r="E57" s="549"/>
      <c r="F57" s="549"/>
      <c r="G57" s="549"/>
      <c r="H57" s="549"/>
      <c r="I57" s="549"/>
      <c r="J57" s="71"/>
      <c r="K57" s="90" t="s">
        <v>232</v>
      </c>
      <c r="L57" s="68"/>
      <c r="M57" s="97"/>
      <c r="N57" s="68"/>
      <c r="O57" s="68"/>
      <c r="P57" s="68"/>
      <c r="Q57" s="68"/>
      <c r="R57" s="68"/>
      <c r="S57" s="68"/>
      <c r="T57" s="97"/>
      <c r="U57" s="68"/>
      <c r="V57" s="68"/>
      <c r="W57" s="68"/>
      <c r="X57" s="68"/>
      <c r="Y57" s="68"/>
      <c r="Z57" s="68"/>
      <c r="AA57" s="97"/>
      <c r="AB57" s="68"/>
      <c r="AC57" s="68"/>
      <c r="AD57" s="68"/>
      <c r="AE57" s="68"/>
      <c r="AF57" s="68"/>
      <c r="AG57" s="69"/>
      <c r="AH57" s="204"/>
      <c r="AI57" s="204"/>
      <c r="AJ57" s="204"/>
      <c r="AK57" s="204"/>
      <c r="AL57" s="204"/>
      <c r="AM57" s="204"/>
      <c r="AN57" s="204"/>
      <c r="AO57" s="204"/>
      <c r="AP57" s="204"/>
      <c r="AQ57" s="204"/>
    </row>
    <row r="58" spans="1:43" ht="30" customHeight="1">
      <c r="A58" s="542"/>
      <c r="B58" s="549"/>
      <c r="C58" s="549"/>
      <c r="D58" s="549"/>
      <c r="E58" s="549"/>
      <c r="F58" s="549"/>
      <c r="G58" s="549"/>
      <c r="H58" s="549"/>
      <c r="I58" s="549"/>
      <c r="J58" s="71"/>
      <c r="K58" s="545" t="s">
        <v>233</v>
      </c>
      <c r="L58" s="545"/>
      <c r="M58" s="545"/>
      <c r="N58" s="545"/>
      <c r="O58" s="545"/>
      <c r="P58" s="545"/>
      <c r="Q58" s="545"/>
      <c r="R58" s="545"/>
      <c r="S58" s="545"/>
      <c r="T58" s="545"/>
      <c r="U58" s="545"/>
      <c r="V58" s="545"/>
      <c r="W58" s="545"/>
      <c r="X58" s="545"/>
      <c r="Y58" s="545"/>
      <c r="Z58" s="545"/>
      <c r="AA58" s="545"/>
      <c r="AB58" s="545"/>
      <c r="AC58" s="545"/>
      <c r="AD58" s="545"/>
      <c r="AE58" s="545"/>
      <c r="AF58" s="545"/>
      <c r="AG58" s="69"/>
      <c r="AH58" s="204"/>
      <c r="AI58" s="204"/>
      <c r="AJ58" s="204"/>
      <c r="AK58" s="204"/>
      <c r="AL58" s="204"/>
      <c r="AM58" s="204"/>
      <c r="AN58" s="204"/>
      <c r="AO58" s="204"/>
      <c r="AP58" s="204"/>
      <c r="AQ58" s="204"/>
    </row>
    <row r="59" spans="1:43" ht="15" customHeight="1">
      <c r="A59" s="542"/>
      <c r="B59" s="549"/>
      <c r="C59" s="549"/>
      <c r="D59" s="549"/>
      <c r="E59" s="549"/>
      <c r="F59" s="549"/>
      <c r="G59" s="549"/>
      <c r="H59" s="549"/>
      <c r="I59" s="549"/>
      <c r="J59" s="71"/>
      <c r="K59" s="161"/>
      <c r="L59" s="200"/>
      <c r="M59" s="216" t="str">
        <f>forSystem!L17</f>
        <v/>
      </c>
      <c r="N59" s="161"/>
      <c r="O59" s="161"/>
      <c r="P59" s="161"/>
      <c r="Q59" s="161"/>
      <c r="R59" s="161"/>
      <c r="S59" s="161"/>
      <c r="T59" s="161"/>
      <c r="U59" s="161"/>
      <c r="V59" s="161"/>
      <c r="W59" s="161"/>
      <c r="X59" s="161"/>
      <c r="Y59" s="161"/>
      <c r="Z59" s="161"/>
      <c r="AA59" s="161"/>
      <c r="AB59" s="161"/>
      <c r="AC59" s="161"/>
      <c r="AD59" s="161"/>
      <c r="AE59" s="161"/>
      <c r="AF59" s="161"/>
      <c r="AG59" s="69"/>
      <c r="AH59" s="204"/>
      <c r="AI59" s="204"/>
      <c r="AJ59" s="204"/>
      <c r="AK59" s="204"/>
      <c r="AL59" s="204"/>
      <c r="AM59" s="204"/>
      <c r="AN59" s="204"/>
      <c r="AO59" s="204"/>
      <c r="AP59" s="204"/>
      <c r="AQ59" s="204"/>
    </row>
    <row r="60" spans="1:43" ht="15" customHeight="1">
      <c r="A60" s="542"/>
      <c r="B60" s="549"/>
      <c r="C60" s="549"/>
      <c r="D60" s="549"/>
      <c r="E60" s="549"/>
      <c r="F60" s="549"/>
      <c r="G60" s="549"/>
      <c r="H60" s="549"/>
      <c r="I60" s="549"/>
      <c r="J60" s="71"/>
      <c r="K60" s="160" t="s">
        <v>236</v>
      </c>
      <c r="L60" s="70" t="s">
        <v>52</v>
      </c>
      <c r="M60" s="95"/>
      <c r="N60" s="68" t="s">
        <v>13</v>
      </c>
      <c r="O60" s="70" t="s">
        <v>17</v>
      </c>
      <c r="P60" s="95"/>
      <c r="Q60" s="68" t="s">
        <v>53</v>
      </c>
      <c r="R60" s="100" t="str">
        <f>IF(OR(M60="",P60=""),"※入力してください","")</f>
        <v>※入力してください</v>
      </c>
      <c r="S60" s="201"/>
      <c r="T60" s="68"/>
      <c r="U60" s="202"/>
      <c r="V60" s="68"/>
      <c r="W60" s="68"/>
      <c r="X60" s="68"/>
      <c r="Y60" s="68"/>
      <c r="Z60" s="68"/>
      <c r="AA60" s="68"/>
      <c r="AB60" s="68"/>
      <c r="AC60" s="68"/>
      <c r="AD60" s="68"/>
      <c r="AE60" s="68"/>
      <c r="AF60" s="68"/>
      <c r="AG60" s="69"/>
      <c r="AH60" s="204"/>
      <c r="AI60" s="204"/>
      <c r="AJ60" s="204"/>
      <c r="AK60" s="204"/>
      <c r="AL60" s="204"/>
      <c r="AM60" s="204"/>
      <c r="AN60" s="204"/>
      <c r="AO60" s="204"/>
      <c r="AP60" s="204"/>
      <c r="AQ60" s="204"/>
    </row>
    <row r="61" spans="1:43" ht="5.0999999999999996" customHeight="1">
      <c r="A61" s="542"/>
      <c r="B61" s="549"/>
      <c r="C61" s="549"/>
      <c r="D61" s="549"/>
      <c r="E61" s="549"/>
      <c r="F61" s="549"/>
      <c r="G61" s="549"/>
      <c r="H61" s="549"/>
      <c r="I61" s="549"/>
      <c r="J61" s="71"/>
      <c r="K61" s="68"/>
      <c r="L61" s="97"/>
      <c r="M61" s="68"/>
      <c r="N61" s="68"/>
      <c r="O61" s="68"/>
      <c r="P61" s="68"/>
      <c r="Q61" s="68"/>
      <c r="R61" s="68"/>
      <c r="S61" s="68"/>
      <c r="T61" s="68"/>
      <c r="U61" s="68"/>
      <c r="V61" s="68"/>
      <c r="W61" s="68"/>
      <c r="X61" s="68"/>
      <c r="Y61" s="68"/>
      <c r="Z61" s="68"/>
      <c r="AA61" s="68"/>
      <c r="AB61" s="68"/>
      <c r="AC61" s="68"/>
      <c r="AD61" s="68"/>
      <c r="AE61" s="68"/>
      <c r="AF61" s="68"/>
      <c r="AG61" s="69"/>
      <c r="AH61" s="204"/>
      <c r="AI61" s="204"/>
      <c r="AJ61" s="204"/>
      <c r="AK61" s="204"/>
      <c r="AL61" s="204"/>
      <c r="AM61" s="204"/>
      <c r="AN61" s="204"/>
      <c r="AO61" s="204"/>
      <c r="AP61" s="204"/>
      <c r="AQ61" s="204"/>
    </row>
    <row r="62" spans="1:43" ht="15" customHeight="1">
      <c r="A62" s="542"/>
      <c r="B62" s="549"/>
      <c r="C62" s="549"/>
      <c r="D62" s="549"/>
      <c r="E62" s="549"/>
      <c r="F62" s="549"/>
      <c r="G62" s="549"/>
      <c r="H62" s="549"/>
      <c r="I62" s="549"/>
      <c r="J62" s="71"/>
      <c r="K62" s="53"/>
      <c r="L62" s="55" t="s">
        <v>274</v>
      </c>
      <c r="M62" s="68"/>
      <c r="N62" s="68"/>
      <c r="O62" s="68"/>
      <c r="P62" s="546"/>
      <c r="Q62" s="547"/>
      <c r="R62" s="548"/>
      <c r="S62" s="55" t="s">
        <v>273</v>
      </c>
      <c r="T62" s="68"/>
      <c r="U62" s="162" t="s">
        <v>234</v>
      </c>
      <c r="V62" s="546"/>
      <c r="W62" s="547"/>
      <c r="X62" s="548"/>
      <c r="Y62" s="68" t="s">
        <v>235</v>
      </c>
      <c r="Z62" s="68"/>
      <c r="AA62" s="68"/>
      <c r="AB62" s="68"/>
      <c r="AC62" s="68"/>
      <c r="AD62" s="68"/>
      <c r="AE62" s="68"/>
      <c r="AF62" s="68"/>
      <c r="AG62" s="69"/>
      <c r="AH62" s="204"/>
      <c r="AI62" s="204"/>
      <c r="AJ62" s="204"/>
      <c r="AK62" s="204"/>
      <c r="AL62" s="204"/>
      <c r="AM62" s="204"/>
      <c r="AN62" s="204"/>
      <c r="AO62" s="204"/>
      <c r="AP62" s="204"/>
      <c r="AQ62" s="204"/>
    </row>
    <row r="63" spans="1:43" ht="15" customHeight="1">
      <c r="A63" s="542"/>
      <c r="B63" s="549"/>
      <c r="C63" s="549"/>
      <c r="D63" s="549"/>
      <c r="E63" s="549"/>
      <c r="F63" s="549"/>
      <c r="G63" s="549"/>
      <c r="H63" s="549"/>
      <c r="I63" s="549"/>
      <c r="J63" s="7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69"/>
      <c r="AH63" s="204"/>
      <c r="AI63" s="204"/>
      <c r="AJ63" s="204"/>
      <c r="AK63" s="204"/>
      <c r="AL63" s="204"/>
      <c r="AM63" s="204"/>
      <c r="AN63" s="204"/>
      <c r="AO63" s="204"/>
      <c r="AP63" s="204"/>
      <c r="AQ63" s="204"/>
    </row>
    <row r="64" spans="1:43" ht="15" customHeight="1">
      <c r="A64" s="542"/>
      <c r="B64" s="549"/>
      <c r="C64" s="549"/>
      <c r="D64" s="549"/>
      <c r="E64" s="549"/>
      <c r="F64" s="549"/>
      <c r="G64" s="549"/>
      <c r="H64" s="549"/>
      <c r="I64" s="549"/>
      <c r="J64" s="71"/>
      <c r="K64" s="53"/>
      <c r="L64" s="70" t="s">
        <v>52</v>
      </c>
      <c r="M64" s="95"/>
      <c r="N64" s="68" t="s">
        <v>13</v>
      </c>
      <c r="O64" s="70" t="s">
        <v>17</v>
      </c>
      <c r="P64" s="95"/>
      <c r="Q64" s="68" t="s">
        <v>53</v>
      </c>
      <c r="R64" s="68"/>
      <c r="S64" s="68"/>
      <c r="T64" s="68"/>
      <c r="U64" s="68"/>
      <c r="V64" s="68"/>
      <c r="W64" s="68"/>
      <c r="X64" s="68"/>
      <c r="Y64" s="68"/>
      <c r="Z64" s="68"/>
      <c r="AA64" s="68"/>
      <c r="AB64" s="68"/>
      <c r="AC64" s="68"/>
      <c r="AD64" s="68"/>
      <c r="AE64" s="68"/>
      <c r="AF64" s="68"/>
      <c r="AG64" s="69"/>
      <c r="AH64" s="204"/>
      <c r="AI64" s="204"/>
      <c r="AJ64" s="204"/>
      <c r="AK64" s="204"/>
      <c r="AL64" s="204"/>
      <c r="AM64" s="204"/>
      <c r="AN64" s="204"/>
      <c r="AO64" s="204"/>
      <c r="AP64" s="204"/>
      <c r="AQ64" s="204"/>
    </row>
    <row r="65" spans="1:43" ht="3.95" customHeight="1">
      <c r="A65" s="542"/>
      <c r="B65" s="549"/>
      <c r="C65" s="549"/>
      <c r="D65" s="549"/>
      <c r="E65" s="549"/>
      <c r="F65" s="549"/>
      <c r="G65" s="549"/>
      <c r="H65" s="549"/>
      <c r="I65" s="549"/>
      <c r="J65" s="71"/>
      <c r="K65" s="68"/>
      <c r="L65" s="97"/>
      <c r="M65" s="68"/>
      <c r="N65" s="68"/>
      <c r="O65" s="68"/>
      <c r="P65" s="68"/>
      <c r="Q65" s="68"/>
      <c r="R65" s="68"/>
      <c r="S65" s="68"/>
      <c r="T65" s="68"/>
      <c r="U65" s="68"/>
      <c r="V65" s="68"/>
      <c r="W65" s="68"/>
      <c r="X65" s="68"/>
      <c r="Y65" s="68"/>
      <c r="Z65" s="68"/>
      <c r="AA65" s="68"/>
      <c r="AB65" s="68"/>
      <c r="AC65" s="68"/>
      <c r="AD65" s="68"/>
      <c r="AE65" s="68"/>
      <c r="AF65" s="68"/>
      <c r="AG65" s="69"/>
      <c r="AH65" s="204"/>
      <c r="AI65" s="204"/>
      <c r="AJ65" s="204"/>
      <c r="AK65" s="204"/>
      <c r="AL65" s="204"/>
      <c r="AM65" s="204"/>
      <c r="AN65" s="204"/>
      <c r="AO65" s="204"/>
      <c r="AP65" s="204"/>
      <c r="AQ65" s="204"/>
    </row>
    <row r="66" spans="1:43" ht="15" customHeight="1">
      <c r="A66" s="542"/>
      <c r="B66" s="549"/>
      <c r="C66" s="549"/>
      <c r="D66" s="549"/>
      <c r="E66" s="549"/>
      <c r="F66" s="549"/>
      <c r="G66" s="549"/>
      <c r="H66" s="549"/>
      <c r="I66" s="549"/>
      <c r="J66" s="71"/>
      <c r="K66" s="53"/>
      <c r="L66" s="55" t="s">
        <v>274</v>
      </c>
      <c r="M66" s="68"/>
      <c r="N66" s="68"/>
      <c r="O66" s="68"/>
      <c r="P66" s="546"/>
      <c r="Q66" s="547"/>
      <c r="R66" s="548"/>
      <c r="S66" s="55" t="s">
        <v>54</v>
      </c>
      <c r="T66" s="68"/>
      <c r="U66" s="162" t="s">
        <v>234</v>
      </c>
      <c r="V66" s="546"/>
      <c r="W66" s="547"/>
      <c r="X66" s="548"/>
      <c r="Y66" s="68" t="s">
        <v>235</v>
      </c>
      <c r="Z66" s="68"/>
      <c r="AA66" s="68"/>
      <c r="AB66" s="68"/>
      <c r="AC66" s="68"/>
      <c r="AD66" s="68"/>
      <c r="AE66" s="68"/>
      <c r="AF66" s="68"/>
      <c r="AG66" s="69"/>
      <c r="AH66" s="204"/>
      <c r="AI66" s="204"/>
      <c r="AJ66" s="204"/>
      <c r="AK66" s="204"/>
      <c r="AL66" s="204"/>
      <c r="AM66" s="204"/>
      <c r="AN66" s="204"/>
      <c r="AO66" s="204"/>
      <c r="AP66" s="204"/>
      <c r="AQ66" s="204"/>
    </row>
    <row r="67" spans="1:43" ht="15" customHeight="1">
      <c r="A67" s="542"/>
      <c r="B67" s="549"/>
      <c r="C67" s="549"/>
      <c r="D67" s="549"/>
      <c r="E67" s="549"/>
      <c r="F67" s="549"/>
      <c r="G67" s="549"/>
      <c r="H67" s="549"/>
      <c r="I67" s="549"/>
      <c r="J67" s="71"/>
      <c r="K67" s="264"/>
      <c r="L67" s="265"/>
      <c r="M67" s="137"/>
      <c r="N67" s="137"/>
      <c r="O67" s="137"/>
      <c r="P67" s="266"/>
      <c r="Q67" s="266"/>
      <c r="R67" s="266"/>
      <c r="S67" s="265"/>
      <c r="T67" s="137"/>
      <c r="U67" s="267"/>
      <c r="V67" s="266"/>
      <c r="W67" s="266"/>
      <c r="X67" s="266"/>
      <c r="Y67" s="137"/>
      <c r="Z67" s="137"/>
      <c r="AA67" s="137"/>
      <c r="AB67" s="137"/>
      <c r="AC67" s="137"/>
      <c r="AD67" s="137"/>
      <c r="AE67" s="68"/>
      <c r="AF67" s="68"/>
      <c r="AG67" s="69"/>
      <c r="AH67" s="204"/>
      <c r="AI67" s="204"/>
      <c r="AJ67" s="204"/>
      <c r="AK67" s="204"/>
      <c r="AL67" s="204"/>
      <c r="AM67" s="204"/>
      <c r="AN67" s="204"/>
      <c r="AO67" s="204"/>
      <c r="AP67" s="204"/>
      <c r="AQ67" s="204"/>
    </row>
    <row r="68" spans="1:43" ht="15" customHeight="1">
      <c r="A68" s="542"/>
      <c r="B68" s="549"/>
      <c r="C68" s="549"/>
      <c r="D68" s="549"/>
      <c r="E68" s="549"/>
      <c r="F68" s="549"/>
      <c r="G68" s="549"/>
      <c r="H68" s="549"/>
      <c r="I68" s="549"/>
      <c r="J68" s="71"/>
      <c r="K68" s="53"/>
      <c r="L68" s="70" t="s">
        <v>52</v>
      </c>
      <c r="M68" s="95"/>
      <c r="N68" s="68" t="s">
        <v>13</v>
      </c>
      <c r="O68" s="70" t="s">
        <v>17</v>
      </c>
      <c r="P68" s="95"/>
      <c r="Q68" s="68" t="s">
        <v>53</v>
      </c>
      <c r="R68" s="68"/>
      <c r="S68" s="68"/>
      <c r="T68" s="68"/>
      <c r="U68" s="68"/>
      <c r="V68" s="68"/>
      <c r="W68" s="68"/>
      <c r="X68" s="68"/>
      <c r="Y68" s="68"/>
      <c r="Z68" s="68"/>
      <c r="AA68" s="68"/>
      <c r="AB68" s="68"/>
      <c r="AC68" s="68"/>
      <c r="AD68" s="68"/>
      <c r="AE68" s="68"/>
      <c r="AF68" s="68"/>
      <c r="AG68" s="69"/>
      <c r="AH68" s="204"/>
      <c r="AI68" s="204"/>
      <c r="AJ68" s="204"/>
      <c r="AK68" s="204"/>
      <c r="AL68" s="204"/>
      <c r="AM68" s="204"/>
      <c r="AN68" s="204"/>
      <c r="AO68" s="204"/>
      <c r="AP68" s="204"/>
      <c r="AQ68" s="204"/>
    </row>
    <row r="69" spans="1:43" ht="5.0999999999999996" customHeight="1">
      <c r="A69" s="542"/>
      <c r="B69" s="549"/>
      <c r="C69" s="549"/>
      <c r="D69" s="549"/>
      <c r="E69" s="549"/>
      <c r="F69" s="549"/>
      <c r="G69" s="549"/>
      <c r="H69" s="549"/>
      <c r="I69" s="549"/>
      <c r="J69" s="71"/>
      <c r="K69" s="68"/>
      <c r="L69" s="97"/>
      <c r="M69" s="68"/>
      <c r="N69" s="68"/>
      <c r="O69" s="68"/>
      <c r="P69" s="68"/>
      <c r="Q69" s="68"/>
      <c r="R69" s="68"/>
      <c r="S69" s="68"/>
      <c r="T69" s="68"/>
      <c r="U69" s="68"/>
      <c r="V69" s="68"/>
      <c r="W69" s="68"/>
      <c r="X69" s="68"/>
      <c r="Y69" s="68"/>
      <c r="Z69" s="68"/>
      <c r="AA69" s="68"/>
      <c r="AB69" s="68"/>
      <c r="AC69" s="68"/>
      <c r="AD69" s="68"/>
      <c r="AE69" s="68"/>
      <c r="AF69" s="68"/>
      <c r="AG69" s="69"/>
      <c r="AH69" s="204"/>
      <c r="AI69" s="204"/>
      <c r="AJ69" s="204"/>
      <c r="AK69" s="204"/>
      <c r="AL69" s="204"/>
      <c r="AM69" s="204"/>
      <c r="AN69" s="204"/>
      <c r="AO69" s="204"/>
      <c r="AP69" s="204"/>
      <c r="AQ69" s="204"/>
    </row>
    <row r="70" spans="1:43" ht="15" customHeight="1">
      <c r="A70" s="542"/>
      <c r="B70" s="549"/>
      <c r="C70" s="549"/>
      <c r="D70" s="549"/>
      <c r="E70" s="549"/>
      <c r="F70" s="549"/>
      <c r="G70" s="549"/>
      <c r="H70" s="549"/>
      <c r="I70" s="549"/>
      <c r="J70" s="71"/>
      <c r="K70" s="53"/>
      <c r="L70" s="55" t="s">
        <v>274</v>
      </c>
      <c r="M70" s="68"/>
      <c r="N70" s="68"/>
      <c r="O70" s="68"/>
      <c r="P70" s="546"/>
      <c r="Q70" s="547"/>
      <c r="R70" s="548"/>
      <c r="S70" s="55" t="s">
        <v>54</v>
      </c>
      <c r="T70" s="68"/>
      <c r="U70" s="162" t="s">
        <v>234</v>
      </c>
      <c r="V70" s="546"/>
      <c r="W70" s="547"/>
      <c r="X70" s="548"/>
      <c r="Y70" s="68" t="s">
        <v>235</v>
      </c>
      <c r="Z70" s="68"/>
      <c r="AA70" s="68"/>
      <c r="AB70" s="68"/>
      <c r="AC70" s="68"/>
      <c r="AD70" s="68"/>
      <c r="AE70" s="68"/>
      <c r="AF70" s="68"/>
      <c r="AG70" s="69"/>
      <c r="AH70" s="204"/>
      <c r="AI70" s="204"/>
      <c r="AJ70" s="204"/>
      <c r="AK70" s="204"/>
      <c r="AL70" s="204"/>
      <c r="AM70" s="204"/>
      <c r="AN70" s="204"/>
      <c r="AO70" s="204"/>
      <c r="AP70" s="204"/>
      <c r="AQ70" s="204"/>
    </row>
    <row r="71" spans="1:43" ht="15" customHeight="1">
      <c r="A71" s="542"/>
      <c r="B71" s="549"/>
      <c r="C71" s="549"/>
      <c r="D71" s="549"/>
      <c r="E71" s="549"/>
      <c r="F71" s="549"/>
      <c r="G71" s="549"/>
      <c r="H71" s="549"/>
      <c r="I71" s="549"/>
      <c r="J71" s="71"/>
      <c r="K71" s="264"/>
      <c r="L71" s="265"/>
      <c r="M71" s="137"/>
      <c r="N71" s="137"/>
      <c r="O71" s="137"/>
      <c r="P71" s="266"/>
      <c r="Q71" s="266"/>
      <c r="R71" s="266"/>
      <c r="S71" s="265"/>
      <c r="T71" s="137"/>
      <c r="U71" s="267"/>
      <c r="V71" s="266"/>
      <c r="W71" s="266"/>
      <c r="X71" s="266"/>
      <c r="Y71" s="137"/>
      <c r="Z71" s="137"/>
      <c r="AA71" s="137"/>
      <c r="AB71" s="137"/>
      <c r="AC71" s="137"/>
      <c r="AD71" s="137"/>
      <c r="AE71" s="68"/>
      <c r="AF71" s="68"/>
      <c r="AG71" s="69"/>
      <c r="AH71" s="204"/>
      <c r="AI71" s="204"/>
      <c r="AJ71" s="204"/>
      <c r="AK71" s="204"/>
      <c r="AL71" s="204"/>
      <c r="AM71" s="204"/>
      <c r="AN71" s="204"/>
      <c r="AO71" s="204"/>
      <c r="AP71" s="204"/>
      <c r="AQ71" s="204"/>
    </row>
    <row r="72" spans="1:43" ht="15" customHeight="1">
      <c r="A72" s="542"/>
      <c r="B72" s="549"/>
      <c r="C72" s="549"/>
      <c r="D72" s="549"/>
      <c r="E72" s="549"/>
      <c r="F72" s="549"/>
      <c r="G72" s="549"/>
      <c r="H72" s="549"/>
      <c r="I72" s="549"/>
      <c r="J72" s="71"/>
      <c r="K72" s="53"/>
      <c r="L72" s="70" t="s">
        <v>52</v>
      </c>
      <c r="M72" s="95"/>
      <c r="N72" s="68" t="s">
        <v>13</v>
      </c>
      <c r="O72" s="70" t="s">
        <v>17</v>
      </c>
      <c r="P72" s="95"/>
      <c r="Q72" s="68" t="s">
        <v>53</v>
      </c>
      <c r="R72" s="68"/>
      <c r="S72" s="68"/>
      <c r="T72" s="68"/>
      <c r="U72" s="68"/>
      <c r="V72" s="68"/>
      <c r="W72" s="68"/>
      <c r="X72" s="68"/>
      <c r="Y72" s="68"/>
      <c r="Z72" s="68"/>
      <c r="AA72" s="68"/>
      <c r="AB72" s="68"/>
      <c r="AC72" s="68"/>
      <c r="AD72" s="68"/>
      <c r="AE72" s="68"/>
      <c r="AF72" s="68"/>
      <c r="AG72" s="69"/>
      <c r="AH72" s="204"/>
      <c r="AI72" s="204"/>
      <c r="AJ72" s="204"/>
      <c r="AK72" s="204"/>
      <c r="AL72" s="204"/>
      <c r="AM72" s="204"/>
      <c r="AN72" s="204"/>
      <c r="AO72" s="204"/>
      <c r="AP72" s="204"/>
      <c r="AQ72" s="204"/>
    </row>
    <row r="73" spans="1:43" ht="5.0999999999999996" customHeight="1">
      <c r="A73" s="542"/>
      <c r="B73" s="549"/>
      <c r="C73" s="549"/>
      <c r="D73" s="549"/>
      <c r="E73" s="549"/>
      <c r="F73" s="549"/>
      <c r="G73" s="549"/>
      <c r="H73" s="549"/>
      <c r="I73" s="549"/>
      <c r="J73" s="71"/>
      <c r="K73" s="68"/>
      <c r="L73" s="97"/>
      <c r="M73" s="68"/>
      <c r="N73" s="68"/>
      <c r="O73" s="68"/>
      <c r="P73" s="68"/>
      <c r="Q73" s="68"/>
      <c r="R73" s="68"/>
      <c r="S73" s="68"/>
      <c r="T73" s="68"/>
      <c r="U73" s="68"/>
      <c r="V73" s="68"/>
      <c r="W73" s="68"/>
      <c r="X73" s="68"/>
      <c r="Y73" s="68"/>
      <c r="Z73" s="68"/>
      <c r="AA73" s="68"/>
      <c r="AB73" s="68"/>
      <c r="AC73" s="68"/>
      <c r="AD73" s="68"/>
      <c r="AE73" s="68"/>
      <c r="AF73" s="68"/>
      <c r="AG73" s="69"/>
      <c r="AH73" s="204"/>
      <c r="AI73" s="204"/>
      <c r="AJ73" s="204"/>
      <c r="AK73" s="204"/>
      <c r="AL73" s="204"/>
      <c r="AM73" s="204"/>
      <c r="AN73" s="204"/>
      <c r="AO73" s="204"/>
      <c r="AP73" s="204"/>
      <c r="AQ73" s="204"/>
    </row>
    <row r="74" spans="1:43" ht="15" customHeight="1">
      <c r="A74" s="542"/>
      <c r="B74" s="549"/>
      <c r="C74" s="549"/>
      <c r="D74" s="549"/>
      <c r="E74" s="549"/>
      <c r="F74" s="549"/>
      <c r="G74" s="549"/>
      <c r="H74" s="549"/>
      <c r="I74" s="549"/>
      <c r="J74" s="71"/>
      <c r="K74" s="53"/>
      <c r="L74" s="55" t="s">
        <v>274</v>
      </c>
      <c r="M74" s="68"/>
      <c r="N74" s="68"/>
      <c r="O74" s="68"/>
      <c r="P74" s="546"/>
      <c r="Q74" s="547"/>
      <c r="R74" s="548"/>
      <c r="S74" s="55" t="s">
        <v>54</v>
      </c>
      <c r="T74" s="68"/>
      <c r="U74" s="162" t="s">
        <v>234</v>
      </c>
      <c r="V74" s="546"/>
      <c r="W74" s="547"/>
      <c r="X74" s="548"/>
      <c r="Y74" s="68" t="s">
        <v>235</v>
      </c>
      <c r="Z74" s="68"/>
      <c r="AA74" s="68"/>
      <c r="AB74" s="68"/>
      <c r="AC74" s="68"/>
      <c r="AD74" s="68"/>
      <c r="AE74" s="68"/>
      <c r="AF74" s="68"/>
      <c r="AG74" s="69"/>
      <c r="AH74" s="204"/>
      <c r="AI74" s="204"/>
      <c r="AJ74" s="204"/>
      <c r="AK74" s="204"/>
      <c r="AL74" s="204"/>
      <c r="AM74" s="204"/>
      <c r="AN74" s="204"/>
      <c r="AO74" s="204"/>
      <c r="AP74" s="204"/>
      <c r="AQ74" s="204"/>
    </row>
    <row r="75" spans="1:43" ht="15" customHeight="1">
      <c r="A75" s="542"/>
      <c r="B75" s="549"/>
      <c r="C75" s="549"/>
      <c r="D75" s="549"/>
      <c r="E75" s="549"/>
      <c r="F75" s="549"/>
      <c r="G75" s="549"/>
      <c r="H75" s="549"/>
      <c r="I75" s="549"/>
      <c r="J75" s="7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69"/>
      <c r="AH75" s="204"/>
      <c r="AI75" s="204"/>
      <c r="AJ75" s="204"/>
      <c r="AK75" s="204"/>
      <c r="AL75" s="204"/>
      <c r="AM75" s="204"/>
      <c r="AN75" s="204"/>
      <c r="AO75" s="204"/>
      <c r="AP75" s="204"/>
      <c r="AQ75" s="204"/>
    </row>
    <row r="76" spans="1:43" ht="15" customHeight="1">
      <c r="A76" s="542"/>
      <c r="B76" s="549"/>
      <c r="C76" s="549"/>
      <c r="D76" s="549"/>
      <c r="E76" s="549"/>
      <c r="F76" s="549"/>
      <c r="G76" s="549"/>
      <c r="H76" s="549"/>
      <c r="I76" s="549"/>
      <c r="J76" s="71"/>
      <c r="K76" s="68" t="s">
        <v>237</v>
      </c>
      <c r="L76" s="68"/>
      <c r="M76" s="68"/>
      <c r="N76" s="68"/>
      <c r="O76" s="68"/>
      <c r="P76" s="70" t="s">
        <v>234</v>
      </c>
      <c r="Q76" s="546"/>
      <c r="R76" s="547"/>
      <c r="S76" s="548"/>
      <c r="T76" s="68" t="s">
        <v>275</v>
      </c>
      <c r="U76" s="68"/>
      <c r="V76" s="100" t="str">
        <f>IF(Q76="","※入力してください","")</f>
        <v>※入力してください</v>
      </c>
      <c r="W76" s="68"/>
      <c r="X76" s="68"/>
      <c r="Y76" s="281" t="str">
        <f>IF(forSystem!M12&lt;&gt;0,"※目安（①を基に計算した結果）：約"&amp;forSystem!M12&amp;"時間","")</f>
        <v/>
      </c>
      <c r="Z76" s="68"/>
      <c r="AA76" s="68"/>
      <c r="AB76" s="68"/>
      <c r="AC76" s="68"/>
      <c r="AD76" s="68"/>
      <c r="AE76" s="68"/>
      <c r="AF76" s="68"/>
      <c r="AG76" s="69"/>
      <c r="AH76" s="204"/>
      <c r="AI76" s="204"/>
      <c r="AJ76" s="204"/>
      <c r="AK76" s="204"/>
      <c r="AL76" s="204"/>
      <c r="AM76" s="204"/>
      <c r="AN76" s="204"/>
      <c r="AO76" s="204"/>
      <c r="AP76" s="204"/>
      <c r="AQ76" s="204"/>
    </row>
    <row r="77" spans="1:43" ht="27.95" customHeight="1">
      <c r="A77" s="542"/>
      <c r="B77" s="549"/>
      <c r="C77" s="549"/>
      <c r="D77" s="549"/>
      <c r="E77" s="549"/>
      <c r="F77" s="549"/>
      <c r="G77" s="549"/>
      <c r="H77" s="549"/>
      <c r="I77" s="549"/>
      <c r="J77" s="71"/>
      <c r="K77" s="68"/>
      <c r="L77" s="543" t="str">
        <f>IF(Q76&lt;&gt;"",IF(AND('F1'!K87="既に取り組んでいる",Q76+U78&gt;2445),"※2－1労働環境整備①就業規則又はその他これに準じるものに年間総労働時間（所定労働時間及び残業時間の合計）を2,445時間以内とすることを規定に「既に取り組んでいる」を選択しています。2－1①を修正、または、所定労働時間と所定外労働時間の合計を2445時間以内に修正してください。",""),"")</f>
        <v/>
      </c>
      <c r="M77" s="543"/>
      <c r="N77" s="543"/>
      <c r="O77" s="543"/>
      <c r="P77" s="543"/>
      <c r="Q77" s="543"/>
      <c r="R77" s="543"/>
      <c r="S77" s="543"/>
      <c r="T77" s="543"/>
      <c r="U77" s="543"/>
      <c r="V77" s="543"/>
      <c r="W77" s="543"/>
      <c r="X77" s="543"/>
      <c r="Y77" s="543"/>
      <c r="Z77" s="543"/>
      <c r="AA77" s="543"/>
      <c r="AB77" s="543"/>
      <c r="AC77" s="543"/>
      <c r="AD77" s="543"/>
      <c r="AE77" s="543"/>
      <c r="AF77" s="543"/>
      <c r="AG77" s="544"/>
      <c r="AH77" s="204"/>
      <c r="AI77" s="204"/>
      <c r="AJ77" s="204"/>
      <c r="AK77" s="204"/>
      <c r="AL77" s="204"/>
      <c r="AM77" s="204"/>
      <c r="AN77" s="204"/>
      <c r="AO77" s="204"/>
      <c r="AP77" s="204"/>
      <c r="AQ77" s="204"/>
    </row>
    <row r="78" spans="1:43" ht="15" customHeight="1">
      <c r="A78" s="542"/>
      <c r="B78" s="549"/>
      <c r="C78" s="549"/>
      <c r="D78" s="549"/>
      <c r="E78" s="549"/>
      <c r="F78" s="549"/>
      <c r="G78" s="549"/>
      <c r="H78" s="549"/>
      <c r="I78" s="549"/>
      <c r="J78" s="71"/>
      <c r="K78" s="68" t="s">
        <v>238</v>
      </c>
      <c r="L78" s="68"/>
      <c r="M78" s="68"/>
      <c r="N78" s="68"/>
      <c r="O78" s="68"/>
      <c r="P78" s="68"/>
      <c r="Q78" s="98"/>
      <c r="R78" s="68"/>
      <c r="S78" s="68" t="s">
        <v>239</v>
      </c>
      <c r="T78" s="68"/>
      <c r="U78" s="597"/>
      <c r="V78" s="598"/>
      <c r="W78" s="68" t="s">
        <v>240</v>
      </c>
      <c r="X78" s="68"/>
      <c r="Y78" s="100" t="str">
        <f>IF(Q78="有",IF(U78="","※入力してください",""),"")</f>
        <v/>
      </c>
      <c r="Z78" s="68"/>
      <c r="AA78" s="68"/>
      <c r="AB78" s="68"/>
      <c r="AC78" s="68"/>
      <c r="AD78" s="68"/>
      <c r="AE78" s="68"/>
      <c r="AF78" s="68"/>
      <c r="AG78" s="69"/>
      <c r="AH78" s="204"/>
      <c r="AI78" s="204"/>
      <c r="AJ78" s="204"/>
      <c r="AK78" s="204"/>
      <c r="AL78" s="204"/>
      <c r="AM78" s="204"/>
      <c r="AN78" s="204"/>
      <c r="AO78" s="204"/>
      <c r="AP78" s="204"/>
      <c r="AQ78" s="204"/>
    </row>
    <row r="79" spans="1:43">
      <c r="A79" s="542"/>
      <c r="B79" s="549"/>
      <c r="C79" s="549"/>
      <c r="D79" s="549"/>
      <c r="E79" s="549"/>
      <c r="F79" s="549"/>
      <c r="G79" s="549"/>
      <c r="H79" s="549"/>
      <c r="I79" s="549"/>
      <c r="J79" s="71"/>
      <c r="K79" s="68"/>
      <c r="L79" s="68"/>
      <c r="M79" s="68"/>
      <c r="N79" s="68"/>
      <c r="O79" s="68"/>
      <c r="P79" s="68"/>
      <c r="Q79" s="102" t="str">
        <f>IF(Q78="","※入力してください","")</f>
        <v>※入力してください</v>
      </c>
      <c r="R79" s="68"/>
      <c r="S79" s="68"/>
      <c r="U79" s="68"/>
      <c r="V79" s="68"/>
      <c r="W79" s="68"/>
      <c r="X79" s="68"/>
      <c r="Y79" s="68"/>
      <c r="Z79" s="68"/>
      <c r="AA79" s="68"/>
      <c r="AB79" s="68"/>
      <c r="AC79" s="68"/>
      <c r="AD79" s="68"/>
      <c r="AE79" s="68"/>
      <c r="AF79" s="68"/>
      <c r="AG79" s="69"/>
      <c r="AH79" s="204"/>
      <c r="AI79" s="204"/>
      <c r="AJ79" s="204"/>
      <c r="AK79" s="204"/>
      <c r="AL79" s="204"/>
      <c r="AM79" s="204"/>
      <c r="AN79" s="204"/>
      <c r="AO79" s="204"/>
      <c r="AP79" s="204"/>
      <c r="AQ79" s="204"/>
    </row>
    <row r="80" spans="1:43" ht="5.0999999999999996" customHeight="1">
      <c r="A80" s="537">
        <f ca="1">MAX(INDIRECT(ADDRESS(1,COLUMN())):INDIRECT(ADDRESS(ROW()-1,COLUMN())))+1</f>
        <v>8</v>
      </c>
      <c r="B80" s="538" t="s">
        <v>140</v>
      </c>
      <c r="C80" s="538"/>
      <c r="D80" s="538"/>
      <c r="E80" s="538"/>
      <c r="F80" s="538"/>
      <c r="G80" s="538"/>
      <c r="H80" s="538"/>
      <c r="I80" s="538"/>
      <c r="J80" s="91"/>
      <c r="K80" s="92"/>
      <c r="L80" s="92"/>
      <c r="M80" s="92"/>
      <c r="N80" s="92"/>
      <c r="O80" s="92"/>
      <c r="P80" s="92"/>
      <c r="Q80" s="92"/>
      <c r="R80" s="92"/>
      <c r="S80" s="92"/>
      <c r="T80" s="92"/>
      <c r="U80" s="92"/>
      <c r="V80" s="92"/>
      <c r="W80" s="92"/>
      <c r="X80" s="92"/>
      <c r="Y80" s="92"/>
      <c r="Z80" s="92"/>
      <c r="AA80" s="92"/>
      <c r="AB80" s="92"/>
      <c r="AC80" s="92"/>
      <c r="AD80" s="92"/>
      <c r="AE80" s="92"/>
      <c r="AF80" s="92"/>
      <c r="AG80" s="93"/>
      <c r="AH80" s="204"/>
      <c r="AI80" s="204"/>
      <c r="AJ80" s="204"/>
      <c r="AK80" s="204"/>
      <c r="AL80" s="204"/>
      <c r="AM80" s="204"/>
      <c r="AN80" s="204"/>
      <c r="AO80" s="204"/>
      <c r="AP80" s="204"/>
      <c r="AQ80" s="204"/>
    </row>
    <row r="81" spans="1:43" ht="20.100000000000001" customHeight="1">
      <c r="A81" s="537"/>
      <c r="B81" s="538"/>
      <c r="C81" s="538"/>
      <c r="D81" s="538"/>
      <c r="E81" s="538"/>
      <c r="F81" s="538"/>
      <c r="G81" s="538"/>
      <c r="H81" s="538"/>
      <c r="I81" s="538"/>
      <c r="J81" s="71"/>
      <c r="K81" s="55" t="s">
        <v>417</v>
      </c>
      <c r="L81" s="60"/>
      <c r="M81" s="60"/>
      <c r="N81" s="60"/>
      <c r="O81" s="60"/>
      <c r="P81" s="60"/>
      <c r="Q81" s="60"/>
      <c r="R81" s="60"/>
      <c r="S81" s="60"/>
      <c r="T81" s="60"/>
      <c r="U81" s="60"/>
      <c r="V81" s="60"/>
      <c r="W81" s="60"/>
      <c r="X81" s="60"/>
      <c r="Y81" s="60"/>
      <c r="Z81" s="60"/>
      <c r="AA81" s="60"/>
      <c r="AB81" s="60"/>
      <c r="AC81" s="60"/>
      <c r="AD81" s="60"/>
      <c r="AE81" s="60"/>
      <c r="AF81" s="60"/>
      <c r="AG81" s="69"/>
      <c r="AH81" s="204"/>
      <c r="AI81" s="204"/>
      <c r="AJ81" s="204"/>
      <c r="AK81" s="204"/>
      <c r="AL81" s="204"/>
      <c r="AM81" s="204"/>
      <c r="AN81" s="204"/>
      <c r="AO81" s="204"/>
      <c r="AP81" s="204"/>
      <c r="AQ81" s="204"/>
    </row>
    <row r="82" spans="1:43" ht="5.0999999999999996" customHeight="1">
      <c r="A82" s="537"/>
      <c r="B82" s="538"/>
      <c r="C82" s="538"/>
      <c r="D82" s="538"/>
      <c r="E82" s="538"/>
      <c r="F82" s="538"/>
      <c r="G82" s="538"/>
      <c r="H82" s="538"/>
      <c r="I82" s="538"/>
      <c r="J82" s="71"/>
      <c r="K82" s="60"/>
      <c r="L82" s="60"/>
      <c r="M82" s="60"/>
      <c r="N82" s="60"/>
      <c r="O82" s="60"/>
      <c r="P82" s="60"/>
      <c r="Q82" s="60"/>
      <c r="R82" s="60"/>
      <c r="S82" s="60"/>
      <c r="T82" s="60"/>
      <c r="U82" s="60"/>
      <c r="V82" s="60"/>
      <c r="W82" s="60"/>
      <c r="X82" s="60"/>
      <c r="Y82" s="60"/>
      <c r="Z82" s="60"/>
      <c r="AA82" s="60"/>
      <c r="AB82" s="60"/>
      <c r="AC82" s="60"/>
      <c r="AD82" s="60"/>
      <c r="AE82" s="60"/>
      <c r="AF82" s="60"/>
      <c r="AG82" s="69"/>
      <c r="AH82" s="204"/>
      <c r="AI82" s="204"/>
      <c r="AJ82" s="204"/>
      <c r="AK82" s="204"/>
      <c r="AL82" s="204"/>
      <c r="AM82" s="204"/>
      <c r="AN82" s="204"/>
      <c r="AO82" s="204"/>
      <c r="AP82" s="204"/>
      <c r="AQ82" s="204"/>
    </row>
    <row r="83" spans="1:43" ht="15" customHeight="1">
      <c r="A83" s="537"/>
      <c r="B83" s="538"/>
      <c r="C83" s="538"/>
      <c r="D83" s="538"/>
      <c r="E83" s="538"/>
      <c r="F83" s="538"/>
      <c r="G83" s="538"/>
      <c r="H83" s="538"/>
      <c r="I83" s="538"/>
      <c r="J83" s="71"/>
      <c r="K83" s="163" t="s">
        <v>241</v>
      </c>
      <c r="L83" s="68"/>
      <c r="M83" s="68"/>
      <c r="N83" s="69" t="s">
        <v>172</v>
      </c>
      <c r="O83" s="98"/>
      <c r="P83" s="68" t="s">
        <v>55</v>
      </c>
      <c r="Q83" s="69"/>
      <c r="R83" s="597"/>
      <c r="S83" s="598"/>
      <c r="T83" s="68" t="s">
        <v>16</v>
      </c>
      <c r="U83" s="68" t="s">
        <v>56</v>
      </c>
      <c r="V83" s="103" t="str">
        <f>IF(OR(O83="",R83=""),"※入力してください","")</f>
        <v>※入力してください</v>
      </c>
      <c r="W83" s="68"/>
      <c r="X83" s="68"/>
      <c r="Y83" s="60"/>
      <c r="Z83" s="60"/>
      <c r="AA83" s="60"/>
      <c r="AB83" s="60"/>
      <c r="AC83" s="60"/>
      <c r="AD83" s="60"/>
      <c r="AE83" s="60"/>
      <c r="AF83" s="60"/>
      <c r="AG83" s="69"/>
      <c r="AH83" s="204"/>
      <c r="AI83" s="204"/>
      <c r="AJ83" s="204"/>
      <c r="AK83" s="204"/>
      <c r="AL83" s="204"/>
      <c r="AM83" s="204"/>
      <c r="AN83" s="204"/>
      <c r="AO83" s="204"/>
      <c r="AP83" s="204"/>
      <c r="AQ83" s="204"/>
    </row>
    <row r="84" spans="1:43" ht="9.9499999999999993" customHeight="1">
      <c r="A84" s="537"/>
      <c r="B84" s="538"/>
      <c r="C84" s="538"/>
      <c r="D84" s="538"/>
      <c r="E84" s="538"/>
      <c r="F84" s="538"/>
      <c r="G84" s="538"/>
      <c r="H84" s="538"/>
      <c r="I84" s="538"/>
      <c r="J84" s="71"/>
      <c r="K84" s="60"/>
      <c r="L84" s="60"/>
      <c r="M84" s="60"/>
      <c r="N84" s="60"/>
      <c r="O84" s="60"/>
      <c r="P84" s="60"/>
      <c r="Q84" s="60"/>
      <c r="R84" s="92"/>
      <c r="S84" s="60"/>
      <c r="T84" s="60"/>
      <c r="U84" s="60"/>
      <c r="V84" s="60"/>
      <c r="W84" s="60"/>
      <c r="X84" s="60"/>
      <c r="Y84" s="60"/>
      <c r="Z84" s="60"/>
      <c r="AA84" s="60"/>
      <c r="AB84" s="60"/>
      <c r="AC84" s="60"/>
      <c r="AD84" s="60"/>
      <c r="AE84" s="60"/>
      <c r="AF84" s="60"/>
      <c r="AG84" s="69"/>
      <c r="AH84" s="204"/>
      <c r="AI84" s="204"/>
      <c r="AJ84" s="204"/>
      <c r="AK84" s="204"/>
      <c r="AL84" s="204"/>
      <c r="AM84" s="204"/>
      <c r="AN84" s="204"/>
      <c r="AO84" s="204"/>
      <c r="AP84" s="204"/>
      <c r="AQ84" s="204"/>
    </row>
    <row r="85" spans="1:43" ht="15" customHeight="1">
      <c r="A85" s="537"/>
      <c r="B85" s="538"/>
      <c r="C85" s="538"/>
      <c r="D85" s="538"/>
      <c r="E85" s="538"/>
      <c r="F85" s="538"/>
      <c r="G85" s="538"/>
      <c r="H85" s="538"/>
      <c r="I85" s="538"/>
      <c r="J85" s="71"/>
      <c r="K85" s="163" t="s">
        <v>242</v>
      </c>
      <c r="L85" s="60"/>
      <c r="M85" s="60"/>
      <c r="N85" s="60"/>
      <c r="O85" s="60"/>
      <c r="P85" s="60"/>
      <c r="Q85" s="60"/>
      <c r="R85" s="98"/>
      <c r="S85" s="60"/>
      <c r="T85" s="103" t="str">
        <f>IF(R85="","※入力してください",IF(R85="無","要件を満たしていません",""))</f>
        <v>※入力してください</v>
      </c>
      <c r="U85" s="60"/>
      <c r="V85" s="60"/>
      <c r="W85" s="60"/>
      <c r="X85" s="60"/>
      <c r="Y85" s="60"/>
      <c r="Z85" s="60"/>
      <c r="AA85" s="60"/>
      <c r="AB85" s="60"/>
      <c r="AC85" s="60"/>
      <c r="AD85" s="60"/>
      <c r="AE85" s="60"/>
      <c r="AF85" s="60"/>
      <c r="AG85" s="69"/>
      <c r="AH85" s="204"/>
      <c r="AI85" s="204"/>
      <c r="AJ85" s="204"/>
      <c r="AK85" s="204"/>
      <c r="AL85" s="204"/>
      <c r="AM85" s="204"/>
      <c r="AN85" s="204"/>
      <c r="AO85" s="204"/>
      <c r="AP85" s="204"/>
      <c r="AQ85" s="204"/>
    </row>
    <row r="86" spans="1:43" ht="5.0999999999999996" customHeight="1">
      <c r="A86" s="537"/>
      <c r="B86" s="538"/>
      <c r="C86" s="538"/>
      <c r="D86" s="538"/>
      <c r="E86" s="538"/>
      <c r="F86" s="538"/>
      <c r="G86" s="538"/>
      <c r="H86" s="538"/>
      <c r="I86" s="538"/>
      <c r="J86" s="72"/>
      <c r="K86" s="73"/>
      <c r="L86" s="73"/>
      <c r="M86" s="73"/>
      <c r="N86" s="73"/>
      <c r="O86" s="73"/>
      <c r="P86" s="73"/>
      <c r="Q86" s="73"/>
      <c r="R86" s="73"/>
      <c r="S86" s="73"/>
      <c r="T86" s="73"/>
      <c r="U86" s="73"/>
      <c r="V86" s="73"/>
      <c r="W86" s="73"/>
      <c r="X86" s="73"/>
      <c r="Y86" s="73"/>
      <c r="Z86" s="73"/>
      <c r="AA86" s="73"/>
      <c r="AB86" s="73"/>
      <c r="AC86" s="73"/>
      <c r="AD86" s="73"/>
      <c r="AE86" s="73"/>
      <c r="AF86" s="73"/>
      <c r="AG86" s="74"/>
      <c r="AH86" s="204"/>
      <c r="AI86" s="204"/>
      <c r="AJ86" s="204"/>
      <c r="AK86" s="204"/>
      <c r="AL86" s="204"/>
      <c r="AM86" s="204"/>
      <c r="AN86" s="204"/>
      <c r="AO86" s="204"/>
      <c r="AP86" s="204"/>
      <c r="AQ86" s="204"/>
    </row>
    <row r="87" spans="1:43" ht="5.0999999999999996" customHeight="1">
      <c r="A87" s="537">
        <f ca="1">MAX(INDIRECT(ADDRESS(1,COLUMN())):INDIRECT(ADDRESS(ROW()-1,COLUMN())))+1</f>
        <v>9</v>
      </c>
      <c r="B87" s="538" t="s">
        <v>139</v>
      </c>
      <c r="C87" s="538"/>
      <c r="D87" s="538"/>
      <c r="E87" s="538"/>
      <c r="F87" s="538"/>
      <c r="G87" s="538"/>
      <c r="H87" s="538"/>
      <c r="I87" s="538"/>
      <c r="J87" s="91"/>
      <c r="K87" s="92"/>
      <c r="L87" s="92"/>
      <c r="M87" s="92"/>
      <c r="N87" s="92"/>
      <c r="O87" s="92"/>
      <c r="P87" s="92"/>
      <c r="Q87" s="92"/>
      <c r="R87" s="92"/>
      <c r="S87" s="92"/>
      <c r="T87" s="92"/>
      <c r="U87" s="92"/>
      <c r="V87" s="92"/>
      <c r="W87" s="92"/>
      <c r="X87" s="92"/>
      <c r="Y87" s="92"/>
      <c r="Z87" s="92"/>
      <c r="AA87" s="92"/>
      <c r="AB87" s="92"/>
      <c r="AC87" s="92"/>
      <c r="AD87" s="92"/>
      <c r="AE87" s="92"/>
      <c r="AF87" s="92"/>
      <c r="AG87" s="93"/>
      <c r="AH87" s="204"/>
      <c r="AI87" s="204"/>
      <c r="AJ87" s="204"/>
      <c r="AK87" s="204"/>
      <c r="AL87" s="204"/>
      <c r="AM87" s="204"/>
      <c r="AN87" s="204"/>
      <c r="AO87" s="204"/>
      <c r="AP87" s="204"/>
      <c r="AQ87" s="204"/>
    </row>
    <row r="88" spans="1:43" ht="15" customHeight="1">
      <c r="A88" s="537"/>
      <c r="B88" s="538"/>
      <c r="C88" s="538"/>
      <c r="D88" s="538"/>
      <c r="E88" s="538"/>
      <c r="F88" s="538"/>
      <c r="G88" s="538"/>
      <c r="H88" s="538"/>
      <c r="I88" s="538"/>
      <c r="J88" s="135"/>
      <c r="K88" s="136" t="s">
        <v>243</v>
      </c>
      <c r="L88" s="136"/>
      <c r="M88" s="136"/>
      <c r="N88" s="137"/>
      <c r="O88" s="553"/>
      <c r="P88" s="554"/>
      <c r="Q88" s="137" t="s">
        <v>16</v>
      </c>
      <c r="R88" s="167" t="str">
        <f>IF(O88="","※入力してください","")</f>
        <v>※入力してください</v>
      </c>
      <c r="Z88" s="102"/>
      <c r="AA88" s="68"/>
      <c r="AB88" s="68"/>
      <c r="AC88" s="68"/>
      <c r="AD88" s="68"/>
      <c r="AE88" s="68"/>
      <c r="AF88" s="68"/>
      <c r="AG88" s="69"/>
      <c r="AH88" s="204"/>
      <c r="AI88" s="204"/>
      <c r="AJ88" s="204"/>
      <c r="AK88" s="204"/>
      <c r="AL88" s="204"/>
      <c r="AM88" s="204"/>
      <c r="AN88" s="204"/>
      <c r="AO88" s="204"/>
      <c r="AP88" s="204"/>
      <c r="AQ88" s="204"/>
    </row>
    <row r="89" spans="1:43" ht="9.9499999999999993" customHeight="1">
      <c r="A89" s="537"/>
      <c r="B89" s="538"/>
      <c r="C89" s="538"/>
      <c r="D89" s="538"/>
      <c r="E89" s="538"/>
      <c r="F89" s="538"/>
      <c r="G89" s="538"/>
      <c r="H89" s="538"/>
      <c r="I89" s="538"/>
      <c r="J89" s="135"/>
      <c r="K89" s="68"/>
      <c r="L89" s="68"/>
      <c r="M89" s="68"/>
      <c r="N89" s="68"/>
      <c r="O89" s="68"/>
      <c r="P89" s="68"/>
      <c r="Q89" s="68"/>
      <c r="R89" s="68"/>
      <c r="S89" s="68"/>
      <c r="T89" s="68"/>
      <c r="U89" s="68"/>
      <c r="V89" s="68"/>
      <c r="W89" s="68"/>
      <c r="X89" s="68"/>
      <c r="Y89" s="68"/>
      <c r="Z89" s="102"/>
      <c r="AA89" s="68"/>
      <c r="AB89" s="68"/>
      <c r="AC89" s="68"/>
      <c r="AD89" s="68"/>
      <c r="AE89" s="68"/>
      <c r="AF89" s="68"/>
      <c r="AG89" s="69"/>
      <c r="AH89" s="204"/>
      <c r="AI89" s="204"/>
      <c r="AJ89" s="204"/>
      <c r="AK89" s="204"/>
      <c r="AL89" s="204"/>
      <c r="AM89" s="204"/>
      <c r="AN89" s="204"/>
      <c r="AO89" s="204"/>
      <c r="AP89" s="204"/>
      <c r="AQ89" s="204"/>
    </row>
    <row r="90" spans="1:43" ht="15" customHeight="1">
      <c r="A90" s="537"/>
      <c r="B90" s="538"/>
      <c r="C90" s="538"/>
      <c r="D90" s="538"/>
      <c r="E90" s="538"/>
      <c r="F90" s="538"/>
      <c r="G90" s="538"/>
      <c r="H90" s="538"/>
      <c r="I90" s="538"/>
      <c r="J90" s="135"/>
      <c r="K90" s="160" t="s">
        <v>244</v>
      </c>
      <c r="L90" s="68"/>
      <c r="M90" s="68"/>
      <c r="N90" s="68"/>
      <c r="O90" s="68"/>
      <c r="P90" s="68"/>
      <c r="Q90" s="68"/>
      <c r="R90" s="68"/>
      <c r="S90" s="68"/>
      <c r="T90" s="98"/>
      <c r="U90" s="60"/>
      <c r="V90" s="103" t="str">
        <f>IF(T90="","※入力してください",IF(T90="無","要件を満たしていません",""))</f>
        <v>※入力してください</v>
      </c>
      <c r="W90" s="68"/>
      <c r="X90" s="68"/>
      <c r="Y90" s="68"/>
      <c r="Z90" s="102"/>
      <c r="AA90" s="68"/>
      <c r="AB90" s="68"/>
      <c r="AC90" s="68"/>
      <c r="AD90" s="68"/>
      <c r="AE90" s="68"/>
      <c r="AF90" s="68"/>
      <c r="AG90" s="69"/>
      <c r="AH90" s="204"/>
      <c r="AI90" s="204"/>
      <c r="AJ90" s="204"/>
      <c r="AK90" s="204"/>
      <c r="AL90" s="204"/>
      <c r="AM90" s="204"/>
      <c r="AN90" s="204"/>
      <c r="AO90" s="204"/>
      <c r="AP90" s="204"/>
      <c r="AQ90" s="204"/>
    </row>
    <row r="91" spans="1:43" ht="45" customHeight="1">
      <c r="A91" s="537"/>
      <c r="B91" s="538"/>
      <c r="C91" s="538"/>
      <c r="D91" s="538"/>
      <c r="E91" s="538"/>
      <c r="F91" s="538"/>
      <c r="G91" s="538"/>
      <c r="H91" s="538"/>
      <c r="I91" s="538"/>
      <c r="J91" s="135"/>
      <c r="K91" s="562" t="s">
        <v>497</v>
      </c>
      <c r="L91" s="562"/>
      <c r="M91" s="562"/>
      <c r="N91" s="562"/>
      <c r="O91" s="562"/>
      <c r="P91" s="562"/>
      <c r="Q91" s="562"/>
      <c r="R91" s="562"/>
      <c r="S91" s="562"/>
      <c r="T91" s="562"/>
      <c r="U91" s="562"/>
      <c r="V91" s="562"/>
      <c r="W91" s="562"/>
      <c r="X91" s="562"/>
      <c r="Y91" s="562"/>
      <c r="Z91" s="562"/>
      <c r="AA91" s="562"/>
      <c r="AB91" s="562"/>
      <c r="AC91" s="562"/>
      <c r="AD91" s="562"/>
      <c r="AE91" s="562"/>
      <c r="AF91" s="562"/>
      <c r="AG91" s="69"/>
      <c r="AH91" s="204"/>
      <c r="AI91" s="204"/>
      <c r="AJ91" s="204"/>
      <c r="AK91" s="204"/>
      <c r="AL91" s="204"/>
      <c r="AM91" s="204"/>
      <c r="AN91" s="204"/>
      <c r="AO91" s="204"/>
      <c r="AP91" s="204"/>
      <c r="AQ91" s="204"/>
    </row>
    <row r="92" spans="1:43" ht="15" customHeight="1">
      <c r="A92" s="537"/>
      <c r="B92" s="538"/>
      <c r="C92" s="538"/>
      <c r="D92" s="538"/>
      <c r="E92" s="538"/>
      <c r="F92" s="538"/>
      <c r="G92" s="538"/>
      <c r="H92" s="538"/>
      <c r="I92" s="538"/>
      <c r="J92" s="135"/>
      <c r="K92" s="160"/>
      <c r="L92" s="68"/>
      <c r="M92" s="68"/>
      <c r="N92" s="68"/>
      <c r="O92" s="68"/>
      <c r="P92" s="68"/>
      <c r="Q92" s="68"/>
      <c r="R92" s="68"/>
      <c r="S92" s="68"/>
      <c r="T92" s="102"/>
      <c r="U92" s="102"/>
      <c r="V92" s="102"/>
      <c r="W92" s="68"/>
      <c r="X92" s="68"/>
      <c r="Y92" s="68"/>
      <c r="Z92" s="102"/>
      <c r="AA92" s="68"/>
      <c r="AB92" s="68"/>
      <c r="AC92" s="68"/>
      <c r="AD92" s="68"/>
      <c r="AE92" s="68"/>
      <c r="AF92" s="68"/>
      <c r="AG92" s="69"/>
      <c r="AH92" s="204"/>
      <c r="AI92" s="204"/>
      <c r="AJ92" s="204"/>
      <c r="AK92" s="204"/>
      <c r="AL92" s="204"/>
      <c r="AM92" s="204"/>
      <c r="AN92" s="204"/>
      <c r="AO92" s="204"/>
      <c r="AP92" s="204"/>
      <c r="AQ92" s="204"/>
    </row>
    <row r="93" spans="1:43" ht="15" customHeight="1">
      <c r="A93" s="537"/>
      <c r="B93" s="538"/>
      <c r="C93" s="538"/>
      <c r="D93" s="538"/>
      <c r="E93" s="538"/>
      <c r="F93" s="538"/>
      <c r="G93" s="538"/>
      <c r="H93" s="538"/>
      <c r="I93" s="538"/>
      <c r="J93" s="135"/>
      <c r="K93" s="136" t="s">
        <v>176</v>
      </c>
      <c r="L93" s="136"/>
      <c r="M93" s="136"/>
      <c r="N93" s="137"/>
      <c r="O93" s="553"/>
      <c r="P93" s="554"/>
      <c r="Q93" s="68" t="s">
        <v>16</v>
      </c>
      <c r="R93" s="560" t="s">
        <v>287</v>
      </c>
      <c r="S93" s="560"/>
      <c r="T93" s="539"/>
      <c r="U93" s="540"/>
      <c r="V93" s="540"/>
      <c r="W93" s="540"/>
      <c r="X93" s="540"/>
      <c r="Y93" s="540"/>
      <c r="Z93" s="540"/>
      <c r="AA93" s="540"/>
      <c r="AB93" s="540"/>
      <c r="AC93" s="540"/>
      <c r="AD93" s="540"/>
      <c r="AE93" s="540"/>
      <c r="AF93" s="541"/>
      <c r="AG93" s="69"/>
      <c r="AH93" s="204"/>
      <c r="AI93" s="204"/>
      <c r="AJ93" s="204"/>
      <c r="AK93" s="204"/>
      <c r="AL93" s="204"/>
      <c r="AM93" s="204"/>
      <c r="AN93" s="204"/>
      <c r="AO93" s="204"/>
      <c r="AP93" s="204"/>
      <c r="AQ93" s="204"/>
    </row>
    <row r="94" spans="1:43" ht="15" customHeight="1">
      <c r="A94" s="537"/>
      <c r="B94" s="538"/>
      <c r="C94" s="538"/>
      <c r="D94" s="538"/>
      <c r="E94" s="538"/>
      <c r="F94" s="538"/>
      <c r="G94" s="538"/>
      <c r="H94" s="538"/>
      <c r="I94" s="538"/>
      <c r="J94" s="135"/>
      <c r="K94" s="136"/>
      <c r="L94" s="136"/>
      <c r="M94" s="136"/>
      <c r="N94" s="137"/>
      <c r="O94" s="167" t="str">
        <f>IF(O93="","※入力してください","")</f>
        <v>※入力してください</v>
      </c>
      <c r="P94" s="175"/>
      <c r="Q94" s="137"/>
      <c r="R94" s="167"/>
      <c r="S94" s="137"/>
      <c r="T94" s="137"/>
      <c r="U94" s="137"/>
      <c r="V94" s="137"/>
      <c r="W94" s="137"/>
      <c r="X94" s="137"/>
      <c r="Y94" s="137"/>
      <c r="Z94" s="176"/>
      <c r="AA94" s="137"/>
      <c r="AB94" s="137"/>
      <c r="AC94" s="137"/>
      <c r="AD94" s="137"/>
      <c r="AE94" s="137"/>
      <c r="AF94" s="137"/>
      <c r="AG94" s="177"/>
      <c r="AH94" s="204"/>
      <c r="AI94" s="204"/>
      <c r="AJ94" s="204"/>
      <c r="AK94" s="204"/>
      <c r="AL94" s="204"/>
      <c r="AM94" s="204"/>
      <c r="AN94" s="204"/>
      <c r="AO94" s="204"/>
      <c r="AP94" s="204"/>
      <c r="AQ94" s="204"/>
    </row>
    <row r="95" spans="1:43" ht="5.0999999999999996" customHeight="1">
      <c r="A95" s="537"/>
      <c r="B95" s="538"/>
      <c r="C95" s="538"/>
      <c r="D95" s="538"/>
      <c r="E95" s="538"/>
      <c r="F95" s="538"/>
      <c r="G95" s="538"/>
      <c r="H95" s="538"/>
      <c r="I95" s="538"/>
      <c r="J95" s="71"/>
      <c r="K95" s="68"/>
      <c r="L95" s="68"/>
      <c r="M95" s="68"/>
      <c r="N95" s="68"/>
      <c r="O95" s="68"/>
      <c r="P95" s="68"/>
      <c r="Q95" s="68"/>
      <c r="R95" s="68"/>
      <c r="S95" s="68"/>
      <c r="T95" s="68"/>
      <c r="U95" s="68"/>
      <c r="V95" s="68"/>
      <c r="W95" s="68"/>
      <c r="X95" s="68"/>
      <c r="Y95" s="68"/>
      <c r="Z95" s="68"/>
      <c r="AA95" s="68"/>
      <c r="AB95" s="68"/>
      <c r="AC95" s="68"/>
      <c r="AD95" s="68"/>
      <c r="AE95" s="68"/>
      <c r="AF95" s="68"/>
      <c r="AG95" s="69"/>
      <c r="AH95" s="204"/>
      <c r="AI95" s="204"/>
      <c r="AJ95" s="204"/>
      <c r="AK95" s="204"/>
      <c r="AL95" s="204"/>
      <c r="AM95" s="204"/>
      <c r="AN95" s="204"/>
      <c r="AO95" s="204"/>
      <c r="AP95" s="204"/>
      <c r="AQ95" s="204"/>
    </row>
    <row r="96" spans="1:43" ht="5.0999999999999996" customHeight="1">
      <c r="A96" s="542">
        <f ca="1">MAX(INDIRECT(ADDRESS(1,COLUMN())):INDIRECT(ADDRESS(ROW()-1,COLUMN())))+1</f>
        <v>10</v>
      </c>
      <c r="B96" s="549" t="s">
        <v>138</v>
      </c>
      <c r="C96" s="549"/>
      <c r="D96" s="549"/>
      <c r="E96" s="549"/>
      <c r="F96" s="549"/>
      <c r="G96" s="549"/>
      <c r="H96" s="549"/>
      <c r="I96" s="549"/>
      <c r="J96" s="91"/>
      <c r="K96" s="92"/>
      <c r="L96" s="92"/>
      <c r="M96" s="92"/>
      <c r="N96" s="92"/>
      <c r="O96" s="92"/>
      <c r="P96" s="92"/>
      <c r="Q96" s="92"/>
      <c r="R96" s="92"/>
      <c r="S96" s="92"/>
      <c r="T96" s="92"/>
      <c r="U96" s="92"/>
      <c r="V96" s="92"/>
      <c r="W96" s="92"/>
      <c r="X96" s="92"/>
      <c r="Y96" s="92"/>
      <c r="Z96" s="92"/>
      <c r="AA96" s="92"/>
      <c r="AB96" s="92"/>
      <c r="AC96" s="92"/>
      <c r="AD96" s="92"/>
      <c r="AE96" s="92"/>
      <c r="AF96" s="92"/>
      <c r="AG96" s="93"/>
      <c r="AH96" s="204"/>
      <c r="AI96" s="204"/>
      <c r="AJ96" s="204"/>
      <c r="AK96" s="204"/>
      <c r="AL96" s="204"/>
      <c r="AM96" s="204"/>
      <c r="AN96" s="204"/>
      <c r="AO96" s="204"/>
      <c r="AP96" s="204"/>
      <c r="AQ96" s="204"/>
    </row>
    <row r="97" spans="1:43" ht="15" customHeight="1">
      <c r="A97" s="542"/>
      <c r="B97" s="549"/>
      <c r="C97" s="549"/>
      <c r="D97" s="549"/>
      <c r="E97" s="549"/>
      <c r="F97" s="549"/>
      <c r="G97" s="549"/>
      <c r="H97" s="549"/>
      <c r="I97" s="549"/>
      <c r="J97" s="71"/>
      <c r="K97" s="90" t="s">
        <v>57</v>
      </c>
      <c r="L97" s="68"/>
      <c r="M97" s="68"/>
      <c r="N97" s="68"/>
      <c r="O97" s="68"/>
      <c r="P97" s="68"/>
      <c r="Q97" s="68"/>
      <c r="R97" s="68"/>
      <c r="S97" s="68"/>
      <c r="T97" s="68"/>
      <c r="U97" s="68"/>
      <c r="V97" s="68"/>
      <c r="W97" s="68"/>
      <c r="X97" s="68"/>
      <c r="Y97" s="68"/>
      <c r="Z97" s="68"/>
      <c r="AA97" s="68"/>
      <c r="AB97" s="68"/>
      <c r="AC97" s="68"/>
      <c r="AD97" s="68"/>
      <c r="AE97" s="68"/>
      <c r="AF97" s="68"/>
      <c r="AG97" s="69"/>
      <c r="AH97" s="204"/>
      <c r="AI97" s="204"/>
      <c r="AJ97" s="204"/>
      <c r="AK97" s="204"/>
      <c r="AL97" s="204"/>
      <c r="AM97" s="204"/>
      <c r="AN97" s="204"/>
      <c r="AO97" s="204"/>
      <c r="AP97" s="204"/>
      <c r="AQ97" s="204"/>
    </row>
    <row r="98" spans="1:43" ht="5.0999999999999996" customHeight="1">
      <c r="A98" s="542"/>
      <c r="B98" s="549"/>
      <c r="C98" s="549"/>
      <c r="D98" s="549"/>
      <c r="E98" s="549"/>
      <c r="F98" s="549"/>
      <c r="G98" s="549"/>
      <c r="H98" s="549"/>
      <c r="I98" s="549"/>
      <c r="J98" s="71"/>
      <c r="K98" s="68"/>
      <c r="L98" s="68"/>
      <c r="M98" s="68"/>
      <c r="N98" s="68"/>
      <c r="O98" s="68"/>
      <c r="P98" s="68"/>
      <c r="Q98" s="68"/>
      <c r="R98" s="68"/>
      <c r="S98" s="68"/>
      <c r="T98" s="68"/>
      <c r="U98" s="68"/>
      <c r="V98" s="68"/>
      <c r="W98" s="68"/>
      <c r="X98" s="68"/>
      <c r="Y98" s="68"/>
      <c r="Z98" s="68"/>
      <c r="AA98" s="68"/>
      <c r="AB98" s="68"/>
      <c r="AC98" s="68"/>
      <c r="AD98" s="68"/>
      <c r="AE98" s="68"/>
      <c r="AF98" s="68"/>
      <c r="AG98" s="69"/>
      <c r="AH98" s="204"/>
      <c r="AI98" s="204"/>
      <c r="AJ98" s="204"/>
      <c r="AK98" s="204"/>
      <c r="AL98" s="204"/>
      <c r="AM98" s="204"/>
      <c r="AN98" s="204"/>
      <c r="AO98" s="204"/>
      <c r="AP98" s="204"/>
      <c r="AQ98" s="204"/>
    </row>
    <row r="99" spans="1:43" ht="15" customHeight="1">
      <c r="A99" s="542"/>
      <c r="B99" s="549"/>
      <c r="C99" s="549"/>
      <c r="D99" s="549"/>
      <c r="E99" s="549"/>
      <c r="F99" s="549"/>
      <c r="G99" s="549"/>
      <c r="H99" s="549"/>
      <c r="I99" s="549"/>
      <c r="J99" s="71"/>
      <c r="K99" s="68" t="s">
        <v>245</v>
      </c>
      <c r="L99" s="68"/>
      <c r="M99" s="68"/>
      <c r="N99" s="94" t="str">
        <f>forSystem!L27</f>
        <v>※提出先都道府県を選択してください</v>
      </c>
      <c r="O99" s="68"/>
      <c r="P99" s="68"/>
      <c r="Q99" s="68"/>
      <c r="R99" s="68"/>
      <c r="S99" s="68"/>
      <c r="T99" s="68"/>
      <c r="U99" s="68"/>
      <c r="V99" s="68"/>
      <c r="W99" s="68"/>
      <c r="X99" s="68"/>
      <c r="Y99" s="68"/>
      <c r="Z99" s="68"/>
      <c r="AA99" s="68"/>
      <c r="AB99" s="68"/>
      <c r="AC99" s="68"/>
      <c r="AD99" s="68"/>
      <c r="AE99" s="68"/>
      <c r="AF99" s="68"/>
      <c r="AG99" s="69"/>
      <c r="AH99" s="204"/>
      <c r="AI99" s="204"/>
      <c r="AJ99" s="204"/>
      <c r="AK99" s="204"/>
      <c r="AL99" s="204"/>
      <c r="AM99" s="204"/>
      <c r="AN99" s="204"/>
      <c r="AO99" s="204"/>
      <c r="AP99" s="204"/>
      <c r="AQ99" s="204"/>
    </row>
    <row r="100" spans="1:43" ht="5.0999999999999996" customHeight="1">
      <c r="A100" s="542"/>
      <c r="B100" s="549"/>
      <c r="C100" s="549"/>
      <c r="D100" s="549"/>
      <c r="E100" s="549"/>
      <c r="F100" s="549"/>
      <c r="G100" s="549"/>
      <c r="H100" s="549"/>
      <c r="I100" s="549"/>
      <c r="J100" s="71"/>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9"/>
      <c r="AH100" s="204"/>
      <c r="AI100" s="204"/>
      <c r="AJ100" s="204"/>
      <c r="AK100" s="204"/>
      <c r="AL100" s="204"/>
      <c r="AM100" s="204"/>
      <c r="AN100" s="204"/>
      <c r="AO100" s="204"/>
      <c r="AP100" s="204"/>
      <c r="AQ100" s="204"/>
    </row>
    <row r="101" spans="1:43" ht="15" customHeight="1">
      <c r="A101" s="542"/>
      <c r="B101" s="549"/>
      <c r="C101" s="549"/>
      <c r="D101" s="549"/>
      <c r="E101" s="549"/>
      <c r="F101" s="549"/>
      <c r="G101" s="549"/>
      <c r="H101" s="549"/>
      <c r="I101" s="549"/>
      <c r="J101" s="71"/>
      <c r="K101" s="539"/>
      <c r="L101" s="541"/>
      <c r="M101" s="100" t="str">
        <f>IF(K101="","※入力してください","")</f>
        <v>※入力してください</v>
      </c>
      <c r="N101" s="68"/>
      <c r="O101" s="203"/>
      <c r="P101" s="68"/>
      <c r="Q101" s="68"/>
      <c r="R101" s="68"/>
      <c r="S101" s="68"/>
      <c r="T101" s="68"/>
      <c r="U101" s="68"/>
      <c r="V101" s="68"/>
      <c r="W101" s="68"/>
      <c r="X101" s="68"/>
      <c r="Y101" s="68"/>
      <c r="Z101" s="68"/>
      <c r="AA101" s="68"/>
      <c r="AB101" s="68"/>
      <c r="AC101" s="68"/>
      <c r="AD101" s="68"/>
      <c r="AE101" s="68"/>
      <c r="AF101" s="68"/>
      <c r="AG101" s="69"/>
      <c r="AH101" s="204"/>
      <c r="AI101" s="204"/>
      <c r="AJ101" s="204"/>
      <c r="AK101" s="204"/>
      <c r="AL101" s="204"/>
      <c r="AM101" s="204"/>
      <c r="AN101" s="204"/>
      <c r="AO101" s="204"/>
      <c r="AP101" s="204"/>
      <c r="AQ101" s="204"/>
    </row>
    <row r="102" spans="1:43" ht="5.0999999999999996" customHeight="1">
      <c r="A102" s="542"/>
      <c r="B102" s="549"/>
      <c r="C102" s="549"/>
      <c r="D102" s="549"/>
      <c r="E102" s="549"/>
      <c r="F102" s="549"/>
      <c r="G102" s="549"/>
      <c r="H102" s="549"/>
      <c r="I102" s="549"/>
      <c r="J102" s="71"/>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9"/>
      <c r="AH102" s="204"/>
      <c r="AI102" s="204"/>
      <c r="AJ102" s="204"/>
      <c r="AK102" s="204"/>
      <c r="AL102" s="204"/>
      <c r="AM102" s="204"/>
      <c r="AN102" s="204"/>
      <c r="AO102" s="204"/>
      <c r="AP102" s="204"/>
      <c r="AQ102" s="204"/>
    </row>
    <row r="103" spans="1:43" ht="15" customHeight="1">
      <c r="A103" s="542"/>
      <c r="B103" s="549"/>
      <c r="C103" s="549"/>
      <c r="D103" s="549"/>
      <c r="E103" s="549"/>
      <c r="F103" s="549"/>
      <c r="G103" s="549"/>
      <c r="H103" s="549"/>
      <c r="I103" s="549"/>
      <c r="J103" s="71"/>
      <c r="L103" s="55" t="s">
        <v>246</v>
      </c>
      <c r="M103" s="55"/>
      <c r="N103" s="68"/>
      <c r="O103" s="557"/>
      <c r="P103" s="558"/>
      <c r="Q103" s="558"/>
      <c r="R103" s="559"/>
      <c r="S103" s="68" t="s">
        <v>150</v>
      </c>
      <c r="T103" s="104" t="s">
        <v>159</v>
      </c>
      <c r="U103" s="68"/>
      <c r="V103" s="68"/>
      <c r="W103" s="68"/>
      <c r="X103" s="68"/>
      <c r="Y103" s="68"/>
      <c r="Z103" s="68"/>
      <c r="AA103" s="68"/>
      <c r="AB103" s="68"/>
      <c r="AC103" s="68"/>
      <c r="AD103" s="68"/>
      <c r="AE103" s="68"/>
      <c r="AF103" s="68"/>
      <c r="AG103" s="69"/>
      <c r="AH103" s="204"/>
      <c r="AI103" s="204"/>
      <c r="AJ103" s="204"/>
      <c r="AK103" s="204"/>
      <c r="AL103" s="204"/>
      <c r="AM103" s="204"/>
      <c r="AN103" s="204"/>
      <c r="AO103" s="204"/>
      <c r="AP103" s="204"/>
      <c r="AQ103" s="204"/>
    </row>
    <row r="104" spans="1:43">
      <c r="A104" s="542"/>
      <c r="B104" s="549"/>
      <c r="C104" s="549"/>
      <c r="D104" s="549"/>
      <c r="E104" s="549"/>
      <c r="F104" s="549"/>
      <c r="G104" s="549"/>
      <c r="H104" s="549"/>
      <c r="I104" s="549"/>
      <c r="J104" s="71"/>
      <c r="L104" s="55"/>
      <c r="M104" s="55"/>
      <c r="N104" s="68"/>
      <c r="O104" s="100" t="str">
        <f>IF(K101="月給",IF(O103="","※入力してください",""),"")</f>
        <v/>
      </c>
      <c r="P104" s="68"/>
      <c r="Q104" s="68"/>
      <c r="R104" s="68"/>
      <c r="S104" s="68"/>
      <c r="T104" s="68"/>
      <c r="U104" s="68"/>
      <c r="V104" s="68"/>
      <c r="W104" s="68"/>
      <c r="X104" s="68"/>
      <c r="Y104" s="68"/>
      <c r="Z104" s="68"/>
      <c r="AA104" s="68"/>
      <c r="AB104" s="68"/>
      <c r="AC104" s="68"/>
      <c r="AD104" s="68"/>
      <c r="AE104" s="68"/>
      <c r="AF104" s="68"/>
      <c r="AG104" s="69"/>
      <c r="AH104" s="204"/>
      <c r="AI104" s="204"/>
      <c r="AJ104" s="204"/>
      <c r="AK104" s="204"/>
      <c r="AL104" s="204"/>
      <c r="AM104" s="204"/>
      <c r="AN104" s="204"/>
      <c r="AO104" s="204"/>
      <c r="AP104" s="204"/>
      <c r="AQ104" s="204"/>
    </row>
    <row r="105" spans="1:43" ht="15" customHeight="1">
      <c r="A105" s="542"/>
      <c r="B105" s="549"/>
      <c r="C105" s="549"/>
      <c r="D105" s="549"/>
      <c r="E105" s="549"/>
      <c r="F105" s="549"/>
      <c r="G105" s="549"/>
      <c r="H105" s="549"/>
      <c r="I105" s="549"/>
      <c r="J105" s="71"/>
      <c r="L105" s="55" t="s">
        <v>247</v>
      </c>
      <c r="M105" s="55"/>
      <c r="N105" s="68"/>
      <c r="O105" s="557"/>
      <c r="P105" s="558"/>
      <c r="Q105" s="558"/>
      <c r="R105" s="559"/>
      <c r="S105" s="68" t="s">
        <v>58</v>
      </c>
      <c r="T105" s="68"/>
      <c r="U105" s="68"/>
      <c r="V105" s="68"/>
      <c r="W105" s="557"/>
      <c r="X105" s="558"/>
      <c r="Y105" s="558"/>
      <c r="Z105" s="559"/>
      <c r="AA105" s="68" t="s">
        <v>59</v>
      </c>
      <c r="AB105" s="94"/>
      <c r="AC105" s="68"/>
      <c r="AD105" s="68"/>
      <c r="AE105" s="68"/>
      <c r="AF105" s="68"/>
      <c r="AG105" s="69"/>
      <c r="AH105" s="204"/>
      <c r="AI105" s="204"/>
      <c r="AJ105" s="204"/>
      <c r="AK105" s="204"/>
      <c r="AL105" s="204"/>
      <c r="AM105" s="204"/>
      <c r="AN105" s="204"/>
      <c r="AO105" s="204"/>
      <c r="AP105" s="204"/>
      <c r="AQ105" s="204"/>
    </row>
    <row r="106" spans="1:43">
      <c r="A106" s="542"/>
      <c r="B106" s="549"/>
      <c r="C106" s="549"/>
      <c r="D106" s="549"/>
      <c r="E106" s="549"/>
      <c r="F106" s="549"/>
      <c r="G106" s="549"/>
      <c r="H106" s="549"/>
      <c r="I106" s="549"/>
      <c r="J106" s="71"/>
      <c r="L106" s="55"/>
      <c r="M106" s="55"/>
      <c r="N106" s="68"/>
      <c r="O106" s="100" t="str">
        <f>IF(K101="日給",IF(O105="","※入力してください",""),"")</f>
        <v/>
      </c>
      <c r="P106" s="68"/>
      <c r="Q106" s="68"/>
      <c r="R106" s="68"/>
      <c r="S106" s="68"/>
      <c r="T106" s="68"/>
      <c r="U106" s="68"/>
      <c r="V106" s="68"/>
      <c r="W106" s="100" t="str">
        <f>IF(K101="日給",IF(W105="","※入力してください",""),"")</f>
        <v/>
      </c>
      <c r="X106" s="68"/>
      <c r="Y106" s="68"/>
      <c r="Z106" s="68"/>
      <c r="AA106" s="68"/>
      <c r="AB106" s="68"/>
      <c r="AC106" s="68"/>
      <c r="AD106" s="68"/>
      <c r="AE106" s="68"/>
      <c r="AF106" s="68"/>
      <c r="AG106" s="69"/>
      <c r="AH106" s="204"/>
      <c r="AI106" s="204"/>
      <c r="AJ106" s="204"/>
      <c r="AK106" s="204"/>
      <c r="AL106" s="204"/>
      <c r="AM106" s="204"/>
      <c r="AN106" s="204"/>
      <c r="AO106" s="204"/>
      <c r="AP106" s="204"/>
      <c r="AQ106" s="204"/>
    </row>
    <row r="107" spans="1:43" ht="15" customHeight="1">
      <c r="A107" s="542"/>
      <c r="B107" s="549"/>
      <c r="C107" s="549"/>
      <c r="D107" s="549"/>
      <c r="E107" s="549"/>
      <c r="F107" s="549"/>
      <c r="G107" s="549"/>
      <c r="H107" s="549"/>
      <c r="I107" s="549"/>
      <c r="J107" s="71"/>
      <c r="L107" s="55" t="s">
        <v>248</v>
      </c>
      <c r="M107" s="55"/>
      <c r="N107" s="68"/>
      <c r="O107" s="557"/>
      <c r="P107" s="558"/>
      <c r="Q107" s="558"/>
      <c r="R107" s="559"/>
      <c r="S107" s="68" t="s">
        <v>58</v>
      </c>
      <c r="T107" s="68"/>
      <c r="U107" s="68"/>
      <c r="V107" s="68"/>
      <c r="W107" s="557"/>
      <c r="X107" s="558"/>
      <c r="Y107" s="558"/>
      <c r="Z107" s="559"/>
      <c r="AA107" s="68" t="s">
        <v>59</v>
      </c>
      <c r="AB107" s="94"/>
      <c r="AC107" s="68"/>
      <c r="AD107" s="68"/>
      <c r="AE107" s="68"/>
      <c r="AF107" s="68"/>
      <c r="AG107" s="69"/>
      <c r="AH107" s="204"/>
      <c r="AI107" s="204"/>
      <c r="AJ107" s="204"/>
      <c r="AK107" s="204"/>
      <c r="AL107" s="204"/>
      <c r="AM107" s="204"/>
      <c r="AN107" s="204"/>
      <c r="AO107" s="204"/>
      <c r="AP107" s="204"/>
      <c r="AQ107" s="204"/>
    </row>
    <row r="108" spans="1:43">
      <c r="A108" s="542"/>
      <c r="B108" s="549"/>
      <c r="C108" s="549"/>
      <c r="D108" s="549"/>
      <c r="E108" s="549"/>
      <c r="F108" s="549"/>
      <c r="G108" s="549"/>
      <c r="H108" s="549"/>
      <c r="I108" s="549"/>
      <c r="J108" s="71"/>
      <c r="K108" s="55"/>
      <c r="L108" s="68"/>
      <c r="M108" s="68"/>
      <c r="N108" s="68"/>
      <c r="O108" s="100" t="str">
        <f>IF(K101="時給",IF(O107="","※入力してください",""),"")</f>
        <v/>
      </c>
      <c r="P108" s="68"/>
      <c r="Q108" s="68"/>
      <c r="R108" s="68"/>
      <c r="S108" s="68"/>
      <c r="T108" s="68"/>
      <c r="U108" s="68"/>
      <c r="V108" s="68"/>
      <c r="W108" s="100" t="str">
        <f>IF(K101="時給",IF(W107="","※入力してください",""),"")</f>
        <v/>
      </c>
      <c r="X108" s="68"/>
      <c r="Y108" s="68"/>
      <c r="Z108" s="68"/>
      <c r="AA108" s="68"/>
      <c r="AB108" s="68"/>
      <c r="AC108" s="68"/>
      <c r="AD108" s="68"/>
      <c r="AE108" s="68"/>
      <c r="AF108" s="68"/>
      <c r="AG108" s="69"/>
      <c r="AH108" s="204"/>
      <c r="AI108" s="204"/>
      <c r="AJ108" s="204"/>
      <c r="AK108" s="204"/>
      <c r="AL108" s="204"/>
      <c r="AM108" s="204"/>
      <c r="AN108" s="204"/>
      <c r="AO108" s="204"/>
      <c r="AP108" s="204"/>
      <c r="AQ108" s="204"/>
    </row>
    <row r="109" spans="1:43">
      <c r="A109" s="542"/>
      <c r="B109" s="549"/>
      <c r="C109" s="549"/>
      <c r="D109" s="549"/>
      <c r="E109" s="549"/>
      <c r="F109" s="549"/>
      <c r="G109" s="549"/>
      <c r="H109" s="549"/>
      <c r="I109" s="549"/>
      <c r="J109" s="71"/>
      <c r="K109" s="55" t="s">
        <v>160</v>
      </c>
      <c r="L109" s="68"/>
      <c r="M109" s="68"/>
      <c r="N109" s="68"/>
      <c r="O109" s="94"/>
      <c r="P109" s="68"/>
      <c r="Q109" s="68"/>
      <c r="R109" s="68"/>
      <c r="S109" s="68"/>
      <c r="T109" s="68"/>
      <c r="U109" s="68"/>
      <c r="V109" s="68"/>
      <c r="W109" s="94"/>
      <c r="X109" s="68"/>
      <c r="Y109" s="68"/>
      <c r="Z109" s="68"/>
      <c r="AA109" s="68"/>
      <c r="AB109" s="68"/>
      <c r="AC109" s="68"/>
      <c r="AD109" s="68"/>
      <c r="AE109" s="68"/>
      <c r="AF109" s="68"/>
      <c r="AG109" s="69"/>
      <c r="AH109" s="204"/>
      <c r="AI109" s="204"/>
      <c r="AJ109" s="204"/>
      <c r="AK109" s="204"/>
      <c r="AL109" s="204"/>
      <c r="AM109" s="204"/>
      <c r="AN109" s="204"/>
      <c r="AO109" s="204"/>
      <c r="AP109" s="204"/>
      <c r="AQ109" s="204"/>
    </row>
    <row r="110" spans="1:43">
      <c r="A110" s="542"/>
      <c r="B110" s="549"/>
      <c r="C110" s="549"/>
      <c r="D110" s="549"/>
      <c r="E110" s="549"/>
      <c r="F110" s="549"/>
      <c r="G110" s="549"/>
      <c r="H110" s="549"/>
      <c r="I110" s="549"/>
      <c r="J110" s="71"/>
      <c r="K110" s="55" t="s">
        <v>161</v>
      </c>
      <c r="L110" s="68"/>
      <c r="M110" s="68"/>
      <c r="N110" s="95"/>
      <c r="O110" s="99" t="s">
        <v>203</v>
      </c>
      <c r="P110" s="99"/>
      <c r="Q110" s="95"/>
      <c r="R110" s="68" t="s">
        <v>162</v>
      </c>
      <c r="S110" s="68" t="s">
        <v>217</v>
      </c>
      <c r="T110" s="68"/>
      <c r="U110" s="68"/>
      <c r="V110" s="599"/>
      <c r="W110" s="600"/>
      <c r="X110" s="600"/>
      <c r="Y110" s="601"/>
      <c r="Z110" s="68" t="s">
        <v>59</v>
      </c>
      <c r="AA110" s="68"/>
      <c r="AB110" s="68"/>
      <c r="AC110" s="68"/>
      <c r="AD110" s="68"/>
      <c r="AE110" s="68"/>
      <c r="AF110" s="68"/>
      <c r="AG110" s="69"/>
      <c r="AH110" s="204"/>
      <c r="AI110" s="204"/>
      <c r="AJ110" s="204"/>
      <c r="AK110" s="204"/>
      <c r="AL110" s="204"/>
      <c r="AM110" s="204"/>
      <c r="AN110" s="204"/>
      <c r="AO110" s="204"/>
      <c r="AP110" s="204"/>
      <c r="AQ110" s="204"/>
    </row>
    <row r="111" spans="1:43">
      <c r="A111" s="542"/>
      <c r="B111" s="549"/>
      <c r="C111" s="549"/>
      <c r="D111" s="549"/>
      <c r="E111" s="549"/>
      <c r="F111" s="549"/>
      <c r="G111" s="549"/>
      <c r="H111" s="549"/>
      <c r="I111" s="549"/>
      <c r="J111" s="71"/>
      <c r="K111" s="55"/>
      <c r="L111" s="68"/>
      <c r="M111" s="68"/>
      <c r="N111" s="68"/>
      <c r="O111" s="94"/>
      <c r="P111" s="68"/>
      <c r="Q111" s="68"/>
      <c r="R111" s="68"/>
      <c r="S111" s="68"/>
      <c r="T111" s="68"/>
      <c r="U111" s="68"/>
      <c r="V111" s="68"/>
      <c r="W111" s="94"/>
      <c r="X111" s="68"/>
      <c r="Y111" s="68"/>
      <c r="Z111" s="68"/>
      <c r="AA111" s="68"/>
      <c r="AB111" s="68"/>
      <c r="AC111" s="68"/>
      <c r="AD111" s="68"/>
      <c r="AE111" s="68"/>
      <c r="AF111" s="68"/>
      <c r="AG111" s="69"/>
      <c r="AH111" s="204"/>
      <c r="AI111" s="204"/>
      <c r="AJ111" s="204"/>
      <c r="AK111" s="204"/>
      <c r="AL111" s="204"/>
      <c r="AM111" s="204"/>
      <c r="AN111" s="204"/>
      <c r="AO111" s="204"/>
      <c r="AP111" s="204"/>
      <c r="AQ111" s="204"/>
    </row>
    <row r="112" spans="1:43" ht="30" customHeight="1">
      <c r="A112" s="542"/>
      <c r="B112" s="549"/>
      <c r="C112" s="549"/>
      <c r="D112" s="549"/>
      <c r="E112" s="549"/>
      <c r="F112" s="549"/>
      <c r="G112" s="549"/>
      <c r="H112" s="549"/>
      <c r="I112" s="549"/>
      <c r="J112" s="71"/>
      <c r="K112" s="561" t="s">
        <v>288</v>
      </c>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c r="AG112" s="69"/>
      <c r="AH112" s="204"/>
      <c r="AI112" s="204"/>
      <c r="AJ112" s="204"/>
      <c r="AK112" s="204"/>
      <c r="AL112" s="204"/>
      <c r="AM112" s="204"/>
      <c r="AN112" s="204"/>
      <c r="AO112" s="204"/>
      <c r="AP112" s="204"/>
      <c r="AQ112" s="204"/>
    </row>
    <row r="113" spans="1:43" ht="5.0999999999999996" customHeight="1">
      <c r="A113" s="542"/>
      <c r="B113" s="549"/>
      <c r="C113" s="549"/>
      <c r="D113" s="549"/>
      <c r="E113" s="549"/>
      <c r="F113" s="549"/>
      <c r="G113" s="549"/>
      <c r="H113" s="549"/>
      <c r="I113" s="549"/>
      <c r="J113" s="71"/>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9"/>
      <c r="AH113" s="204"/>
      <c r="AI113" s="204"/>
      <c r="AJ113" s="204"/>
      <c r="AK113" s="204"/>
      <c r="AL113" s="204"/>
      <c r="AM113" s="204"/>
      <c r="AN113" s="204"/>
      <c r="AO113" s="204"/>
      <c r="AP113" s="204"/>
      <c r="AQ113" s="204"/>
    </row>
    <row r="114" spans="1:43" ht="15" customHeight="1">
      <c r="A114" s="542"/>
      <c r="B114" s="549"/>
      <c r="C114" s="549"/>
      <c r="D114" s="549"/>
      <c r="E114" s="549"/>
      <c r="F114" s="549"/>
      <c r="G114" s="549"/>
      <c r="H114" s="549"/>
      <c r="I114" s="549"/>
      <c r="J114" s="71"/>
      <c r="K114" s="68" t="s">
        <v>60</v>
      </c>
      <c r="L114" s="68" t="s">
        <v>61</v>
      </c>
      <c r="M114" s="68"/>
      <c r="N114" s="68"/>
      <c r="O114" s="68" t="s">
        <v>62</v>
      </c>
      <c r="P114" s="68"/>
      <c r="Q114" s="68"/>
      <c r="R114" s="68"/>
      <c r="S114" s="557"/>
      <c r="T114" s="558"/>
      <c r="U114" s="558"/>
      <c r="V114" s="558"/>
      <c r="W114" s="558"/>
      <c r="X114" s="558"/>
      <c r="Y114" s="559"/>
      <c r="Z114" s="68" t="s">
        <v>63</v>
      </c>
      <c r="AA114" s="68"/>
      <c r="AB114" s="94"/>
      <c r="AC114" s="68"/>
      <c r="AD114" s="68"/>
      <c r="AE114" s="68"/>
      <c r="AF114" s="68"/>
      <c r="AG114" s="69"/>
      <c r="AH114" s="204"/>
      <c r="AI114" s="204"/>
      <c r="AJ114" s="204"/>
      <c r="AK114" s="204"/>
      <c r="AL114" s="204"/>
      <c r="AM114" s="204"/>
      <c r="AN114" s="204"/>
      <c r="AO114" s="204"/>
      <c r="AP114" s="204"/>
      <c r="AQ114" s="204"/>
    </row>
    <row r="115" spans="1:43">
      <c r="A115" s="542"/>
      <c r="B115" s="549"/>
      <c r="C115" s="549"/>
      <c r="D115" s="549"/>
      <c r="E115" s="549"/>
      <c r="F115" s="549"/>
      <c r="G115" s="549"/>
      <c r="H115" s="549"/>
      <c r="I115" s="549"/>
      <c r="J115" s="71"/>
      <c r="K115" s="68"/>
      <c r="L115" s="68"/>
      <c r="M115" s="68"/>
      <c r="N115" s="68"/>
      <c r="O115" s="68"/>
      <c r="P115" s="68"/>
      <c r="Q115" s="68"/>
      <c r="R115" s="68"/>
      <c r="S115" s="97"/>
      <c r="T115" s="68"/>
      <c r="U115" s="68"/>
      <c r="V115" s="68"/>
      <c r="W115" s="68"/>
      <c r="X115" s="68"/>
      <c r="Y115" s="68"/>
      <c r="Z115" s="68"/>
      <c r="AA115" s="68"/>
      <c r="AB115" s="68"/>
      <c r="AC115" s="68"/>
      <c r="AD115" s="68"/>
      <c r="AE115" s="68"/>
      <c r="AF115" s="68"/>
      <c r="AG115" s="69"/>
      <c r="AH115" s="204"/>
      <c r="AI115" s="204"/>
      <c r="AJ115" s="204"/>
      <c r="AK115" s="204"/>
      <c r="AL115" s="204"/>
      <c r="AM115" s="204"/>
      <c r="AN115" s="204"/>
      <c r="AO115" s="204"/>
      <c r="AP115" s="204"/>
      <c r="AQ115" s="204"/>
    </row>
    <row r="116" spans="1:43" ht="15" customHeight="1">
      <c r="A116" s="542"/>
      <c r="B116" s="549"/>
      <c r="C116" s="549"/>
      <c r="D116" s="549"/>
      <c r="E116" s="549"/>
      <c r="F116" s="549"/>
      <c r="G116" s="549"/>
      <c r="H116" s="549"/>
      <c r="I116" s="549"/>
      <c r="J116" s="71"/>
      <c r="K116" s="68" t="s">
        <v>64</v>
      </c>
      <c r="L116" s="68" t="s">
        <v>65</v>
      </c>
      <c r="M116" s="68"/>
      <c r="N116" s="68"/>
      <c r="O116" s="68" t="s">
        <v>62</v>
      </c>
      <c r="P116" s="68"/>
      <c r="Q116" s="68"/>
      <c r="R116" s="68"/>
      <c r="S116" s="557"/>
      <c r="T116" s="558"/>
      <c r="U116" s="558"/>
      <c r="V116" s="558"/>
      <c r="W116" s="558"/>
      <c r="X116" s="558"/>
      <c r="Y116" s="559"/>
      <c r="Z116" s="68" t="s">
        <v>63</v>
      </c>
      <c r="AA116" s="68"/>
      <c r="AB116" s="94"/>
      <c r="AC116" s="68"/>
      <c r="AD116" s="68"/>
      <c r="AE116" s="68"/>
      <c r="AF116" s="68"/>
      <c r="AG116" s="69"/>
      <c r="AH116" s="204"/>
      <c r="AI116" s="204"/>
      <c r="AJ116" s="204"/>
      <c r="AK116" s="204"/>
      <c r="AL116" s="204"/>
      <c r="AM116" s="204"/>
      <c r="AN116" s="204"/>
      <c r="AO116" s="204"/>
      <c r="AP116" s="204"/>
      <c r="AQ116" s="204"/>
    </row>
    <row r="117" spans="1:43">
      <c r="A117" s="542"/>
      <c r="B117" s="549"/>
      <c r="C117" s="549"/>
      <c r="D117" s="549"/>
      <c r="E117" s="549"/>
      <c r="F117" s="549"/>
      <c r="G117" s="549"/>
      <c r="H117" s="549"/>
      <c r="I117" s="549"/>
      <c r="J117" s="71"/>
      <c r="K117" s="68"/>
      <c r="L117" s="68"/>
      <c r="M117" s="68"/>
      <c r="N117" s="68"/>
      <c r="O117" s="68"/>
      <c r="P117" s="68"/>
      <c r="Q117" s="68"/>
      <c r="R117" s="68"/>
      <c r="S117" s="97"/>
      <c r="T117" s="68"/>
      <c r="U117" s="68"/>
      <c r="V117" s="68"/>
      <c r="W117" s="68"/>
      <c r="X117" s="68"/>
      <c r="Y117" s="68"/>
      <c r="Z117" s="68"/>
      <c r="AA117" s="68"/>
      <c r="AB117" s="68"/>
      <c r="AC117" s="68"/>
      <c r="AD117" s="68"/>
      <c r="AE117" s="68"/>
      <c r="AF117" s="68"/>
      <c r="AG117" s="69"/>
      <c r="AH117" s="204"/>
      <c r="AI117" s="204"/>
      <c r="AJ117" s="204"/>
      <c r="AK117" s="204"/>
      <c r="AL117" s="204"/>
      <c r="AM117" s="204"/>
      <c r="AN117" s="204"/>
      <c r="AO117" s="204"/>
      <c r="AP117" s="204"/>
      <c r="AQ117" s="204"/>
    </row>
    <row r="118" spans="1:43" ht="15" customHeight="1">
      <c r="A118" s="542"/>
      <c r="B118" s="549"/>
      <c r="C118" s="549"/>
      <c r="D118" s="549"/>
      <c r="E118" s="549"/>
      <c r="F118" s="549"/>
      <c r="G118" s="549"/>
      <c r="H118" s="549"/>
      <c r="I118" s="549"/>
      <c r="J118" s="71"/>
      <c r="K118" s="68" t="s">
        <v>66</v>
      </c>
      <c r="L118" s="539"/>
      <c r="M118" s="540"/>
      <c r="N118" s="541"/>
      <c r="O118" s="68" t="s">
        <v>62</v>
      </c>
      <c r="P118" s="68"/>
      <c r="Q118" s="68"/>
      <c r="R118" s="68"/>
      <c r="S118" s="557"/>
      <c r="T118" s="558"/>
      <c r="U118" s="558"/>
      <c r="V118" s="558"/>
      <c r="W118" s="558"/>
      <c r="X118" s="558"/>
      <c r="Y118" s="559"/>
      <c r="Z118" s="68" t="s">
        <v>63</v>
      </c>
      <c r="AA118" s="68"/>
      <c r="AB118" s="94"/>
      <c r="AC118" s="68"/>
      <c r="AD118" s="68"/>
      <c r="AE118" s="68"/>
      <c r="AF118" s="68"/>
      <c r="AG118" s="69"/>
      <c r="AH118" s="204"/>
      <c r="AI118" s="204"/>
      <c r="AJ118" s="204"/>
      <c r="AK118" s="204"/>
      <c r="AL118" s="204"/>
      <c r="AM118" s="204"/>
      <c r="AN118" s="204"/>
      <c r="AO118" s="204"/>
      <c r="AP118" s="204"/>
      <c r="AQ118" s="204"/>
    </row>
    <row r="119" spans="1:43">
      <c r="A119" s="542"/>
      <c r="B119" s="549"/>
      <c r="C119" s="549"/>
      <c r="D119" s="549"/>
      <c r="E119" s="549"/>
      <c r="F119" s="549"/>
      <c r="G119" s="549"/>
      <c r="H119" s="549"/>
      <c r="I119" s="549"/>
      <c r="J119" s="71"/>
      <c r="K119" s="68"/>
      <c r="L119" s="97"/>
      <c r="M119" s="68"/>
      <c r="N119" s="68"/>
      <c r="O119" s="68"/>
      <c r="P119" s="68"/>
      <c r="Q119" s="68"/>
      <c r="R119" s="68"/>
      <c r="S119" s="100" t="str">
        <f>IF(L118&lt;&gt;"",IF(S118="","※入力してください",""),"")</f>
        <v/>
      </c>
      <c r="T119" s="68"/>
      <c r="U119" s="68"/>
      <c r="V119" s="68"/>
      <c r="W119" s="68"/>
      <c r="X119" s="68"/>
      <c r="Y119" s="68"/>
      <c r="Z119" s="68"/>
      <c r="AA119" s="68"/>
      <c r="AB119" s="68"/>
      <c r="AC119" s="68"/>
      <c r="AD119" s="68"/>
      <c r="AE119" s="68"/>
      <c r="AF119" s="68"/>
      <c r="AG119" s="69"/>
      <c r="AH119" s="204"/>
      <c r="AI119" s="204"/>
      <c r="AJ119" s="204"/>
      <c r="AK119" s="204"/>
      <c r="AL119" s="204"/>
      <c r="AM119" s="204"/>
      <c r="AN119" s="204"/>
      <c r="AO119" s="204"/>
      <c r="AP119" s="204"/>
      <c r="AQ119" s="204"/>
    </row>
    <row r="120" spans="1:43" ht="15" customHeight="1">
      <c r="A120" s="542"/>
      <c r="B120" s="549"/>
      <c r="C120" s="549"/>
      <c r="D120" s="549"/>
      <c r="E120" s="549"/>
      <c r="F120" s="549"/>
      <c r="G120" s="549"/>
      <c r="H120" s="549"/>
      <c r="I120" s="549"/>
      <c r="J120" s="71"/>
      <c r="K120" s="68" t="s">
        <v>67</v>
      </c>
      <c r="L120" s="539"/>
      <c r="M120" s="540"/>
      <c r="N120" s="541"/>
      <c r="O120" s="68" t="s">
        <v>62</v>
      </c>
      <c r="P120" s="68"/>
      <c r="Q120" s="68"/>
      <c r="R120" s="68"/>
      <c r="S120" s="557"/>
      <c r="T120" s="558"/>
      <c r="U120" s="558"/>
      <c r="V120" s="558"/>
      <c r="W120" s="558"/>
      <c r="X120" s="558"/>
      <c r="Y120" s="559"/>
      <c r="Z120" s="68" t="s">
        <v>63</v>
      </c>
      <c r="AA120" s="68"/>
      <c r="AB120" s="94"/>
      <c r="AC120" s="68"/>
      <c r="AD120" s="68"/>
      <c r="AE120" s="68"/>
      <c r="AF120" s="68"/>
      <c r="AG120" s="69"/>
      <c r="AH120" s="204"/>
      <c r="AI120" s="204"/>
      <c r="AJ120" s="204"/>
      <c r="AK120" s="204"/>
      <c r="AL120" s="204"/>
      <c r="AM120" s="204"/>
      <c r="AN120" s="204"/>
      <c r="AO120" s="204"/>
      <c r="AP120" s="204"/>
      <c r="AQ120" s="204"/>
    </row>
    <row r="121" spans="1:43">
      <c r="A121" s="542"/>
      <c r="B121" s="549"/>
      <c r="C121" s="549"/>
      <c r="D121" s="549"/>
      <c r="E121" s="549"/>
      <c r="F121" s="549"/>
      <c r="G121" s="549"/>
      <c r="H121" s="549"/>
      <c r="I121" s="549"/>
      <c r="J121" s="71"/>
      <c r="K121" s="68"/>
      <c r="L121" s="97"/>
      <c r="M121" s="68"/>
      <c r="N121" s="68"/>
      <c r="O121" s="68"/>
      <c r="P121" s="68"/>
      <c r="Q121" s="68"/>
      <c r="R121" s="68"/>
      <c r="S121" s="100" t="str">
        <f>IF(L120&lt;&gt;"",IF(S120="","※入力してください",""),"")</f>
        <v/>
      </c>
      <c r="T121" s="68"/>
      <c r="U121" s="68"/>
      <c r="V121" s="68"/>
      <c r="W121" s="68"/>
      <c r="X121" s="68"/>
      <c r="Y121" s="68"/>
      <c r="Z121" s="68"/>
      <c r="AA121" s="68"/>
      <c r="AB121" s="68"/>
      <c r="AC121" s="68"/>
      <c r="AD121" s="68"/>
      <c r="AE121" s="68"/>
      <c r="AF121" s="68"/>
      <c r="AG121" s="69"/>
      <c r="AH121" s="204"/>
      <c r="AI121" s="204"/>
      <c r="AJ121" s="204"/>
      <c r="AK121" s="204"/>
      <c r="AL121" s="204"/>
      <c r="AM121" s="204"/>
      <c r="AN121" s="204"/>
      <c r="AO121" s="204"/>
      <c r="AP121" s="204"/>
      <c r="AQ121" s="204"/>
    </row>
    <row r="122" spans="1:43" ht="15" customHeight="1">
      <c r="A122" s="542"/>
      <c r="B122" s="549"/>
      <c r="C122" s="549"/>
      <c r="D122" s="549"/>
      <c r="E122" s="549"/>
      <c r="F122" s="549"/>
      <c r="G122" s="549"/>
      <c r="H122" s="549"/>
      <c r="I122" s="549"/>
      <c r="J122" s="71"/>
      <c r="K122" s="68" t="s">
        <v>209</v>
      </c>
      <c r="L122" s="539"/>
      <c r="M122" s="540"/>
      <c r="N122" s="541"/>
      <c r="O122" s="68" t="s">
        <v>62</v>
      </c>
      <c r="P122" s="68"/>
      <c r="Q122" s="68"/>
      <c r="R122" s="68"/>
      <c r="S122" s="557"/>
      <c r="T122" s="558"/>
      <c r="U122" s="558"/>
      <c r="V122" s="558"/>
      <c r="W122" s="558"/>
      <c r="X122" s="558"/>
      <c r="Y122" s="559"/>
      <c r="Z122" s="68" t="s">
        <v>63</v>
      </c>
      <c r="AA122" s="68"/>
      <c r="AB122" s="94"/>
      <c r="AC122" s="68"/>
      <c r="AD122" s="68"/>
      <c r="AE122" s="68"/>
      <c r="AF122" s="68"/>
      <c r="AG122" s="69"/>
      <c r="AH122" s="204"/>
      <c r="AI122" s="204"/>
      <c r="AJ122" s="204"/>
      <c r="AK122" s="204"/>
      <c r="AL122" s="204"/>
      <c r="AM122" s="204"/>
      <c r="AN122" s="204"/>
      <c r="AO122" s="204"/>
      <c r="AP122" s="204"/>
      <c r="AQ122" s="204"/>
    </row>
    <row r="123" spans="1:43">
      <c r="A123" s="542"/>
      <c r="B123" s="549"/>
      <c r="C123" s="549"/>
      <c r="D123" s="549"/>
      <c r="E123" s="549"/>
      <c r="F123" s="549"/>
      <c r="G123" s="549"/>
      <c r="H123" s="549"/>
      <c r="I123" s="549"/>
      <c r="J123" s="71"/>
      <c r="K123" s="68"/>
      <c r="L123" s="97"/>
      <c r="M123" s="68"/>
      <c r="N123" s="68"/>
      <c r="O123" s="68"/>
      <c r="P123" s="68"/>
      <c r="Q123" s="68"/>
      <c r="R123" s="68"/>
      <c r="S123" s="100" t="str">
        <f>IF(L122&lt;&gt;"",IF(S122="","※入力してください",""),"")</f>
        <v/>
      </c>
      <c r="T123" s="68"/>
      <c r="U123" s="68"/>
      <c r="V123" s="68"/>
      <c r="W123" s="68"/>
      <c r="X123" s="68"/>
      <c r="Y123" s="68"/>
      <c r="Z123" s="68"/>
      <c r="AA123" s="68"/>
      <c r="AB123" s="68"/>
      <c r="AC123" s="68"/>
      <c r="AD123" s="68"/>
      <c r="AE123" s="68"/>
      <c r="AF123" s="68"/>
      <c r="AG123" s="69"/>
      <c r="AH123" s="204"/>
      <c r="AI123" s="204"/>
      <c r="AJ123" s="204"/>
      <c r="AK123" s="204"/>
      <c r="AL123" s="204"/>
      <c r="AM123" s="204"/>
      <c r="AN123" s="204"/>
      <c r="AO123" s="204"/>
      <c r="AP123" s="204"/>
      <c r="AQ123" s="204"/>
    </row>
    <row r="124" spans="1:43" ht="15" customHeight="1">
      <c r="A124" s="542"/>
      <c r="B124" s="549"/>
      <c r="C124" s="549"/>
      <c r="D124" s="549"/>
      <c r="E124" s="549"/>
      <c r="F124" s="549"/>
      <c r="G124" s="549"/>
      <c r="H124" s="549"/>
      <c r="I124" s="549"/>
      <c r="J124" s="71"/>
      <c r="K124" s="68" t="s">
        <v>210</v>
      </c>
      <c r="L124" s="539"/>
      <c r="M124" s="540"/>
      <c r="N124" s="541"/>
      <c r="O124" s="68" t="s">
        <v>62</v>
      </c>
      <c r="P124" s="68"/>
      <c r="Q124" s="68"/>
      <c r="R124" s="68"/>
      <c r="S124" s="557"/>
      <c r="T124" s="558"/>
      <c r="U124" s="558"/>
      <c r="V124" s="558"/>
      <c r="W124" s="558"/>
      <c r="X124" s="558"/>
      <c r="Y124" s="559"/>
      <c r="Z124" s="68" t="s">
        <v>63</v>
      </c>
      <c r="AA124" s="68"/>
      <c r="AB124" s="94"/>
      <c r="AC124" s="68"/>
      <c r="AD124" s="68"/>
      <c r="AE124" s="68"/>
      <c r="AF124" s="68"/>
      <c r="AG124" s="69"/>
      <c r="AH124" s="204"/>
      <c r="AI124" s="204"/>
      <c r="AJ124" s="204"/>
      <c r="AK124" s="204"/>
      <c r="AL124" s="204"/>
      <c r="AM124" s="204"/>
      <c r="AN124" s="204"/>
      <c r="AO124" s="204"/>
      <c r="AP124" s="204"/>
      <c r="AQ124" s="204"/>
    </row>
    <row r="125" spans="1:43" ht="15" customHeight="1">
      <c r="A125" s="542"/>
      <c r="B125" s="549"/>
      <c r="C125" s="549"/>
      <c r="D125" s="549"/>
      <c r="E125" s="549"/>
      <c r="F125" s="549"/>
      <c r="G125" s="549"/>
      <c r="H125" s="549"/>
      <c r="I125" s="549"/>
      <c r="J125" s="71"/>
      <c r="K125" s="68"/>
      <c r="L125" s="68"/>
      <c r="M125" s="68"/>
      <c r="N125" s="68"/>
      <c r="O125" s="68"/>
      <c r="P125" s="68"/>
      <c r="Q125" s="68"/>
      <c r="R125" s="68"/>
      <c r="S125" s="100" t="str">
        <f>IF(L124&lt;&gt;"",IF(S124="","※入力してください",""),"")</f>
        <v/>
      </c>
      <c r="T125" s="68"/>
      <c r="U125" s="68"/>
      <c r="V125" s="68"/>
      <c r="W125" s="68"/>
      <c r="X125" s="68"/>
      <c r="Y125" s="68"/>
      <c r="Z125" s="68"/>
      <c r="AA125" s="68"/>
      <c r="AB125" s="68"/>
      <c r="AC125" s="68"/>
      <c r="AD125" s="68"/>
      <c r="AE125" s="68"/>
      <c r="AF125" s="68"/>
      <c r="AG125" s="69"/>
      <c r="AH125" s="204"/>
      <c r="AI125" s="204"/>
      <c r="AJ125" s="204"/>
      <c r="AK125" s="204"/>
      <c r="AL125" s="204"/>
      <c r="AM125" s="204"/>
      <c r="AN125" s="204"/>
      <c r="AO125" s="204"/>
      <c r="AP125" s="204"/>
      <c r="AQ125" s="204"/>
    </row>
    <row r="126" spans="1:43" ht="15" customHeight="1">
      <c r="A126" s="542"/>
      <c r="B126" s="549"/>
      <c r="C126" s="549"/>
      <c r="D126" s="549"/>
      <c r="E126" s="549"/>
      <c r="F126" s="549"/>
      <c r="G126" s="549"/>
      <c r="H126" s="549"/>
      <c r="I126" s="549"/>
      <c r="J126" s="71"/>
      <c r="K126" s="68" t="s">
        <v>249</v>
      </c>
      <c r="L126" s="68"/>
      <c r="M126" s="68"/>
      <c r="N126" s="68"/>
      <c r="O126" s="68"/>
      <c r="P126" s="68"/>
      <c r="Q126" s="68"/>
      <c r="R126" s="68"/>
      <c r="S126" s="68"/>
      <c r="T126" s="68"/>
      <c r="U126" s="68"/>
      <c r="V126" s="68"/>
      <c r="W126" s="68"/>
      <c r="X126" s="68"/>
      <c r="Y126" s="68"/>
      <c r="Z126" s="68"/>
      <c r="AA126" s="68"/>
      <c r="AB126" s="68"/>
      <c r="AC126" s="68"/>
      <c r="AD126" s="68"/>
      <c r="AE126" s="68"/>
      <c r="AF126" s="68"/>
      <c r="AG126" s="69"/>
      <c r="AH126" s="204"/>
      <c r="AI126" s="204"/>
      <c r="AJ126" s="204"/>
      <c r="AK126" s="204"/>
      <c r="AL126" s="204"/>
      <c r="AM126" s="204"/>
      <c r="AN126" s="204"/>
      <c r="AO126" s="204"/>
      <c r="AP126" s="204"/>
      <c r="AQ126" s="204"/>
    </row>
    <row r="127" spans="1:43" ht="5.0999999999999996" customHeight="1">
      <c r="A127" s="542"/>
      <c r="B127" s="549"/>
      <c r="C127" s="549"/>
      <c r="D127" s="549"/>
      <c r="E127" s="549"/>
      <c r="F127" s="549"/>
      <c r="G127" s="549"/>
      <c r="H127" s="549"/>
      <c r="I127" s="549"/>
      <c r="J127" s="71"/>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9"/>
      <c r="AH127" s="204"/>
      <c r="AI127" s="204"/>
      <c r="AJ127" s="204"/>
      <c r="AK127" s="204"/>
      <c r="AL127" s="204"/>
      <c r="AM127" s="204"/>
      <c r="AN127" s="204"/>
      <c r="AO127" s="204"/>
      <c r="AP127" s="204"/>
      <c r="AQ127" s="204"/>
    </row>
    <row r="128" spans="1:43" ht="15" customHeight="1">
      <c r="A128" s="542"/>
      <c r="B128" s="549"/>
      <c r="C128" s="549"/>
      <c r="D128" s="549"/>
      <c r="E128" s="549"/>
      <c r="F128" s="549"/>
      <c r="G128" s="549"/>
      <c r="H128" s="549"/>
      <c r="I128" s="549"/>
      <c r="J128" s="71"/>
      <c r="K128" s="556">
        <f>IF(K101="ア　月給",O103,IF(K101="イ　日給",W105,IF(K101="ウ　時給",W107,0)))+S114+S116+S118+S120+S122+S124</f>
        <v>0</v>
      </c>
      <c r="L128" s="556"/>
      <c r="M128" s="556"/>
      <c r="N128" s="556"/>
      <c r="O128" s="68" t="s">
        <v>59</v>
      </c>
      <c r="P128" s="100" t="str">
        <f>IF(K128="","※入力してください","")</f>
        <v/>
      </c>
      <c r="Q128" s="68"/>
      <c r="R128" s="68"/>
      <c r="S128" s="68"/>
      <c r="T128" s="68"/>
      <c r="U128" s="68"/>
      <c r="V128" s="68"/>
      <c r="W128" s="68"/>
      <c r="X128" s="68"/>
      <c r="Y128" s="68"/>
      <c r="Z128" s="68"/>
      <c r="AA128" s="68"/>
      <c r="AB128" s="68"/>
      <c r="AC128" s="68"/>
      <c r="AD128" s="68"/>
      <c r="AE128" s="68"/>
      <c r="AF128" s="68"/>
      <c r="AG128" s="69"/>
      <c r="AH128" s="204"/>
      <c r="AI128" s="204"/>
      <c r="AJ128" s="204"/>
      <c r="AK128" s="204"/>
      <c r="AL128" s="204"/>
      <c r="AM128" s="204"/>
      <c r="AN128" s="204"/>
      <c r="AO128" s="204"/>
      <c r="AP128" s="204"/>
      <c r="AQ128" s="204"/>
    </row>
    <row r="129" spans="1:43" ht="5.0999999999999996" customHeight="1">
      <c r="A129" s="542"/>
      <c r="B129" s="549"/>
      <c r="C129" s="549"/>
      <c r="D129" s="549"/>
      <c r="E129" s="549"/>
      <c r="F129" s="549"/>
      <c r="G129" s="549"/>
      <c r="H129" s="549"/>
      <c r="I129" s="549"/>
      <c r="J129" s="71"/>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9"/>
      <c r="AH129" s="204"/>
      <c r="AI129" s="204"/>
      <c r="AJ129" s="204"/>
      <c r="AK129" s="204"/>
      <c r="AL129" s="204"/>
      <c r="AM129" s="204"/>
      <c r="AN129" s="204"/>
      <c r="AO129" s="204"/>
      <c r="AP129" s="204"/>
      <c r="AQ129" s="204"/>
    </row>
    <row r="130" spans="1:43" ht="15" customHeight="1">
      <c r="A130" s="542"/>
      <c r="B130" s="549"/>
      <c r="C130" s="549"/>
      <c r="D130" s="549"/>
      <c r="E130" s="549"/>
      <c r="F130" s="549"/>
      <c r="G130" s="549"/>
      <c r="H130" s="549"/>
      <c r="I130" s="549"/>
      <c r="J130" s="71"/>
      <c r="K130" s="68" t="s">
        <v>263</v>
      </c>
      <c r="L130" s="68"/>
      <c r="M130" s="68"/>
      <c r="N130" s="68"/>
      <c r="O130" s="68" t="s">
        <v>264</v>
      </c>
      <c r="P130" s="68"/>
      <c r="Q130" s="68"/>
      <c r="R130" s="553"/>
      <c r="S130" s="554"/>
      <c r="T130" s="68" t="s">
        <v>68</v>
      </c>
      <c r="U130" s="100" t="str">
        <f>IF(R130="","※入力してください","")</f>
        <v>※入力してください</v>
      </c>
      <c r="V130" s="68"/>
      <c r="W130" s="68"/>
      <c r="X130" s="68"/>
      <c r="AB130" s="100"/>
      <c r="AC130" s="68"/>
      <c r="AD130" s="68"/>
      <c r="AE130" s="68"/>
      <c r="AF130" s="68"/>
      <c r="AG130" s="69"/>
      <c r="AH130" s="204"/>
      <c r="AI130" s="204"/>
      <c r="AJ130" s="204"/>
      <c r="AK130" s="204"/>
      <c r="AL130" s="204"/>
      <c r="AM130" s="204"/>
      <c r="AN130" s="204"/>
      <c r="AO130" s="204"/>
      <c r="AP130" s="204"/>
      <c r="AQ130" s="204"/>
    </row>
    <row r="131" spans="1:43" ht="5.0999999999999996" customHeight="1">
      <c r="A131" s="542"/>
      <c r="B131" s="549"/>
      <c r="C131" s="549"/>
      <c r="D131" s="549"/>
      <c r="E131" s="549"/>
      <c r="F131" s="549"/>
      <c r="G131" s="549"/>
      <c r="H131" s="549"/>
      <c r="I131" s="549"/>
      <c r="J131" s="71"/>
      <c r="K131" s="68"/>
      <c r="L131" s="68"/>
      <c r="M131" s="68"/>
      <c r="N131" s="68"/>
      <c r="O131" s="68"/>
      <c r="P131" s="68"/>
      <c r="Q131" s="68"/>
      <c r="R131" s="68"/>
      <c r="S131" s="68"/>
      <c r="T131" s="68"/>
      <c r="U131" s="55"/>
      <c r="V131" s="68"/>
      <c r="W131" s="68"/>
      <c r="X131" s="68"/>
      <c r="AB131" s="68"/>
      <c r="AC131" s="68"/>
      <c r="AD131" s="68"/>
      <c r="AE131" s="68"/>
      <c r="AF131" s="68"/>
      <c r="AG131" s="69"/>
      <c r="AH131" s="204"/>
      <c r="AI131" s="204"/>
      <c r="AJ131" s="204"/>
      <c r="AK131" s="204"/>
      <c r="AL131" s="204"/>
      <c r="AM131" s="204"/>
      <c r="AN131" s="204"/>
      <c r="AO131" s="204"/>
      <c r="AP131" s="204"/>
      <c r="AQ131" s="204"/>
    </row>
    <row r="132" spans="1:43" ht="15" customHeight="1">
      <c r="A132" s="542"/>
      <c r="B132" s="549"/>
      <c r="C132" s="549"/>
      <c r="D132" s="549"/>
      <c r="E132" s="549"/>
      <c r="F132" s="549"/>
      <c r="G132" s="549"/>
      <c r="H132" s="549"/>
      <c r="I132" s="549"/>
      <c r="J132" s="71"/>
      <c r="K132" s="68"/>
      <c r="L132" s="68"/>
      <c r="M132" s="68"/>
      <c r="N132" s="68"/>
      <c r="O132" s="68" t="s">
        <v>265</v>
      </c>
      <c r="P132" s="68"/>
      <c r="Q132" s="68"/>
      <c r="R132" s="553"/>
      <c r="S132" s="554"/>
      <c r="T132" s="68" t="s">
        <v>68</v>
      </c>
      <c r="U132" s="100" t="str">
        <f>IF(R132="","※入力してください","")</f>
        <v>※入力してください</v>
      </c>
      <c r="V132" s="68"/>
      <c r="W132" s="68"/>
      <c r="X132" s="68"/>
      <c r="AB132" s="100"/>
      <c r="AC132" s="68"/>
      <c r="AD132" s="68"/>
      <c r="AE132" s="68"/>
      <c r="AF132" s="68"/>
      <c r="AG132" s="69"/>
      <c r="AH132" s="204"/>
      <c r="AI132" s="204"/>
      <c r="AJ132" s="204"/>
      <c r="AK132" s="204"/>
      <c r="AL132" s="204"/>
      <c r="AM132" s="204"/>
      <c r="AN132" s="204"/>
      <c r="AO132" s="204"/>
      <c r="AP132" s="204"/>
      <c r="AQ132" s="204"/>
    </row>
    <row r="133" spans="1:43" ht="5.0999999999999996" customHeight="1">
      <c r="A133" s="542"/>
      <c r="B133" s="549"/>
      <c r="C133" s="549"/>
      <c r="D133" s="549"/>
      <c r="E133" s="549"/>
      <c r="F133" s="549"/>
      <c r="G133" s="549"/>
      <c r="H133" s="549"/>
      <c r="I133" s="549"/>
      <c r="J133" s="71"/>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9"/>
      <c r="AH133" s="204"/>
      <c r="AI133" s="204"/>
      <c r="AJ133" s="204"/>
      <c r="AK133" s="204"/>
      <c r="AL133" s="204"/>
      <c r="AM133" s="204"/>
      <c r="AN133" s="204"/>
      <c r="AO133" s="204"/>
      <c r="AP133" s="204"/>
      <c r="AQ133" s="204"/>
    </row>
    <row r="134" spans="1:43" ht="15" customHeight="1">
      <c r="A134" s="542"/>
      <c r="B134" s="549"/>
      <c r="C134" s="549"/>
      <c r="D134" s="549"/>
      <c r="E134" s="549"/>
      <c r="F134" s="549"/>
      <c r="G134" s="549"/>
      <c r="H134" s="549"/>
      <c r="I134" s="549"/>
      <c r="J134" s="71"/>
      <c r="K134" s="68" t="s">
        <v>204</v>
      </c>
      <c r="L134" s="68"/>
      <c r="M134" s="68"/>
      <c r="N134" s="68"/>
      <c r="O134" s="68"/>
      <c r="P134" s="95"/>
      <c r="Q134" s="68" t="s">
        <v>16</v>
      </c>
      <c r="R134" s="100" t="str">
        <f>IF(P134="","※入力してください","")</f>
        <v>※入力してください</v>
      </c>
      <c r="S134" s="68"/>
      <c r="T134" s="68"/>
      <c r="U134" s="68"/>
      <c r="V134" s="68"/>
      <c r="W134" s="68"/>
      <c r="X134" s="68"/>
      <c r="Y134" s="68"/>
      <c r="Z134" s="68"/>
      <c r="AA134" s="68"/>
      <c r="AB134" s="68"/>
      <c r="AC134" s="68"/>
      <c r="AD134" s="68"/>
      <c r="AE134" s="68"/>
      <c r="AF134" s="68"/>
      <c r="AG134" s="69"/>
      <c r="AH134" s="204"/>
      <c r="AI134" s="204"/>
      <c r="AJ134" s="204"/>
      <c r="AK134" s="204"/>
      <c r="AL134" s="204"/>
      <c r="AM134" s="204"/>
      <c r="AN134" s="204"/>
      <c r="AO134" s="204"/>
      <c r="AP134" s="204"/>
      <c r="AQ134" s="204"/>
    </row>
    <row r="135" spans="1:43" ht="5.0999999999999996" customHeight="1">
      <c r="A135" s="542"/>
      <c r="B135" s="549"/>
      <c r="C135" s="549"/>
      <c r="D135" s="549"/>
      <c r="E135" s="549"/>
      <c r="F135" s="549"/>
      <c r="G135" s="549"/>
      <c r="H135" s="549"/>
      <c r="I135" s="549"/>
      <c r="J135" s="71"/>
      <c r="K135" s="68"/>
      <c r="L135" s="68"/>
      <c r="M135" s="68"/>
      <c r="N135" s="68"/>
      <c r="O135" s="68"/>
      <c r="P135" s="68"/>
      <c r="Q135" s="68"/>
      <c r="R135" s="68"/>
      <c r="S135" s="68"/>
      <c r="T135" s="94"/>
      <c r="U135" s="68"/>
      <c r="V135" s="68"/>
      <c r="W135" s="68"/>
      <c r="X135" s="68"/>
      <c r="Y135" s="68"/>
      <c r="Z135" s="68"/>
      <c r="AA135" s="68"/>
      <c r="AB135" s="68"/>
      <c r="AC135" s="68"/>
      <c r="AD135" s="68"/>
      <c r="AE135" s="68"/>
      <c r="AF135" s="68"/>
      <c r="AG135" s="69"/>
      <c r="AH135" s="204"/>
      <c r="AI135" s="204"/>
      <c r="AJ135" s="204"/>
      <c r="AK135" s="204"/>
      <c r="AL135" s="204"/>
      <c r="AM135" s="204"/>
      <c r="AN135" s="204"/>
      <c r="AO135" s="204"/>
      <c r="AP135" s="204"/>
      <c r="AQ135" s="204"/>
    </row>
    <row r="136" spans="1:43" ht="15" customHeight="1">
      <c r="A136" s="542"/>
      <c r="B136" s="549"/>
      <c r="C136" s="549"/>
      <c r="D136" s="549"/>
      <c r="E136" s="549"/>
      <c r="F136" s="549"/>
      <c r="G136" s="549"/>
      <c r="H136" s="549"/>
      <c r="I136" s="549"/>
      <c r="J136" s="71"/>
      <c r="K136" s="68" t="s">
        <v>205</v>
      </c>
      <c r="L136" s="68"/>
      <c r="M136" s="68"/>
      <c r="N136" s="68"/>
      <c r="O136" s="68"/>
      <c r="P136" s="553"/>
      <c r="Q136" s="554"/>
      <c r="R136" s="95"/>
      <c r="S136" s="68" t="s">
        <v>16</v>
      </c>
      <c r="T136" s="103" t="str">
        <f>IF(OR(P136="",R136=""),"※入力してください","")</f>
        <v>※入力してください</v>
      </c>
      <c r="U136" s="68"/>
      <c r="V136" s="68"/>
      <c r="W136" s="68"/>
      <c r="X136" s="68"/>
      <c r="Y136" s="68"/>
      <c r="Z136" s="68"/>
      <c r="AA136" s="68"/>
      <c r="AB136" s="68"/>
      <c r="AC136" s="68"/>
      <c r="AD136" s="68"/>
      <c r="AE136" s="68"/>
      <c r="AF136" s="68"/>
      <c r="AG136" s="69"/>
      <c r="AH136" s="204"/>
      <c r="AI136" s="204"/>
      <c r="AJ136" s="204"/>
      <c r="AK136" s="204"/>
      <c r="AL136" s="204"/>
      <c r="AM136" s="204"/>
      <c r="AN136" s="204"/>
      <c r="AO136" s="204"/>
      <c r="AP136" s="204"/>
      <c r="AQ136" s="204"/>
    </row>
    <row r="137" spans="1:43" ht="5.0999999999999996" customHeight="1">
      <c r="A137" s="542"/>
      <c r="B137" s="549"/>
      <c r="C137" s="549"/>
      <c r="D137" s="549"/>
      <c r="E137" s="549"/>
      <c r="F137" s="549"/>
      <c r="G137" s="549"/>
      <c r="H137" s="549"/>
      <c r="I137" s="549"/>
      <c r="J137" s="71"/>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9"/>
      <c r="AH137" s="204"/>
      <c r="AI137" s="204"/>
      <c r="AJ137" s="204"/>
      <c r="AK137" s="204"/>
      <c r="AL137" s="204"/>
      <c r="AM137" s="204"/>
      <c r="AN137" s="204"/>
      <c r="AO137" s="204"/>
      <c r="AP137" s="204"/>
      <c r="AQ137" s="204"/>
    </row>
    <row r="138" spans="1:43" ht="15" customHeight="1">
      <c r="A138" s="542"/>
      <c r="B138" s="549"/>
      <c r="C138" s="549"/>
      <c r="D138" s="549"/>
      <c r="E138" s="549"/>
      <c r="F138" s="549"/>
      <c r="G138" s="549"/>
      <c r="H138" s="549"/>
      <c r="I138" s="549"/>
      <c r="J138" s="71"/>
      <c r="K138" s="68" t="s">
        <v>69</v>
      </c>
      <c r="L138" s="68"/>
      <c r="M138" s="68"/>
      <c r="N138" s="98"/>
      <c r="O138" s="68"/>
      <c r="P138" s="68" t="s">
        <v>70</v>
      </c>
      <c r="Q138" s="68"/>
      <c r="R138" s="539"/>
      <c r="S138" s="540"/>
      <c r="T138" s="540"/>
      <c r="U138" s="540"/>
      <c r="V138" s="540"/>
      <c r="W138" s="540"/>
      <c r="X138" s="540"/>
      <c r="Y138" s="540"/>
      <c r="Z138" s="540"/>
      <c r="AA138" s="540"/>
      <c r="AB138" s="540"/>
      <c r="AC138" s="540"/>
      <c r="AD138" s="540"/>
      <c r="AE138" s="540"/>
      <c r="AF138" s="541"/>
      <c r="AG138" s="69" t="s">
        <v>56</v>
      </c>
      <c r="AH138" s="204"/>
      <c r="AI138" s="204"/>
      <c r="AJ138" s="204"/>
      <c r="AK138" s="204"/>
      <c r="AL138" s="204"/>
      <c r="AM138" s="204"/>
      <c r="AN138" s="204"/>
      <c r="AO138" s="204"/>
      <c r="AP138" s="204"/>
      <c r="AQ138" s="204"/>
    </row>
    <row r="139" spans="1:43">
      <c r="A139" s="542"/>
      <c r="B139" s="549"/>
      <c r="C139" s="549"/>
      <c r="D139" s="549"/>
      <c r="E139" s="549"/>
      <c r="F139" s="549"/>
      <c r="G139" s="549"/>
      <c r="H139" s="549"/>
      <c r="I139" s="549"/>
      <c r="J139" s="71"/>
      <c r="K139" s="68"/>
      <c r="L139" s="68"/>
      <c r="M139" s="68"/>
      <c r="N139" s="100" t="str">
        <f>IF(N138="","※入力してください","")</f>
        <v>※入力してください</v>
      </c>
      <c r="O139" s="68"/>
      <c r="P139" s="68"/>
      <c r="Q139" s="68"/>
      <c r="R139" s="100" t="str">
        <f>IF(N138="有",IF(R138="","※入力してください",""),"")</f>
        <v/>
      </c>
      <c r="S139" s="68"/>
      <c r="T139" s="68"/>
      <c r="U139" s="68"/>
      <c r="V139" s="68"/>
      <c r="W139" s="68"/>
      <c r="X139" s="68"/>
      <c r="Y139" s="68"/>
      <c r="Z139" s="68"/>
      <c r="AA139" s="68"/>
      <c r="AB139" s="68"/>
      <c r="AC139" s="68"/>
      <c r="AD139" s="68"/>
      <c r="AE139" s="68"/>
      <c r="AF139" s="68"/>
      <c r="AG139" s="69"/>
      <c r="AH139" s="204"/>
      <c r="AI139" s="204"/>
      <c r="AJ139" s="204"/>
      <c r="AK139" s="204"/>
      <c r="AL139" s="204"/>
      <c r="AM139" s="204"/>
      <c r="AN139" s="204"/>
      <c r="AO139" s="204"/>
      <c r="AP139" s="204"/>
      <c r="AQ139" s="204"/>
    </row>
    <row r="140" spans="1:43" ht="15" customHeight="1">
      <c r="A140" s="542"/>
      <c r="B140" s="549"/>
      <c r="C140" s="549"/>
      <c r="D140" s="549"/>
      <c r="E140" s="549"/>
      <c r="F140" s="549"/>
      <c r="G140" s="549"/>
      <c r="H140" s="549"/>
      <c r="I140" s="549"/>
      <c r="J140" s="71"/>
      <c r="K140" s="68" t="s">
        <v>71</v>
      </c>
      <c r="L140" s="68"/>
      <c r="M140" s="68"/>
      <c r="N140" s="98"/>
      <c r="O140" s="70" t="s">
        <v>56</v>
      </c>
      <c r="P140" s="100" t="str">
        <f>IF(N140="","※入力してください","")</f>
        <v>※入力してください</v>
      </c>
      <c r="Q140" s="68"/>
      <c r="R140" s="68"/>
      <c r="S140" s="68"/>
      <c r="T140" s="68"/>
      <c r="U140" s="68"/>
      <c r="V140" s="68"/>
      <c r="W140" s="68"/>
      <c r="X140" s="68"/>
      <c r="Y140" s="68"/>
      <c r="Z140" s="68"/>
      <c r="AA140" s="68"/>
      <c r="AB140" s="68"/>
      <c r="AC140" s="68"/>
      <c r="AD140" s="68"/>
      <c r="AE140" s="68"/>
      <c r="AF140" s="68"/>
      <c r="AG140" s="69"/>
      <c r="AH140" s="204"/>
      <c r="AI140" s="204"/>
      <c r="AJ140" s="204"/>
      <c r="AK140" s="204"/>
      <c r="AL140" s="204"/>
      <c r="AM140" s="204"/>
      <c r="AN140" s="204"/>
      <c r="AO140" s="204"/>
      <c r="AP140" s="204"/>
      <c r="AQ140" s="204"/>
    </row>
    <row r="141" spans="1:43" ht="5.0999999999999996" customHeight="1">
      <c r="A141" s="542"/>
      <c r="B141" s="549"/>
      <c r="C141" s="549"/>
      <c r="D141" s="549"/>
      <c r="E141" s="549"/>
      <c r="F141" s="549"/>
      <c r="G141" s="549"/>
      <c r="H141" s="549"/>
      <c r="I141" s="549"/>
      <c r="J141" s="71"/>
      <c r="K141" s="68"/>
      <c r="L141" s="68"/>
      <c r="M141" s="68"/>
      <c r="N141" s="68"/>
      <c r="O141" s="70"/>
      <c r="P141" s="68"/>
      <c r="Q141" s="68"/>
      <c r="R141" s="68"/>
      <c r="S141" s="68"/>
      <c r="T141" s="68"/>
      <c r="U141" s="68"/>
      <c r="V141" s="68"/>
      <c r="W141" s="68"/>
      <c r="X141" s="68"/>
      <c r="Y141" s="68"/>
      <c r="Z141" s="68"/>
      <c r="AA141" s="68"/>
      <c r="AB141" s="68"/>
      <c r="AC141" s="68"/>
      <c r="AD141" s="68"/>
      <c r="AE141" s="68"/>
      <c r="AF141" s="68"/>
      <c r="AG141" s="69"/>
      <c r="AH141" s="204"/>
      <c r="AI141" s="204"/>
      <c r="AJ141" s="204"/>
      <c r="AK141" s="204"/>
      <c r="AL141" s="204"/>
      <c r="AM141" s="204"/>
      <c r="AN141" s="204"/>
      <c r="AO141" s="204"/>
      <c r="AP141" s="204"/>
      <c r="AQ141" s="204"/>
    </row>
    <row r="142" spans="1:43" ht="15" customHeight="1">
      <c r="A142" s="542"/>
      <c r="B142" s="549"/>
      <c r="C142" s="549"/>
      <c r="D142" s="549"/>
      <c r="E142" s="549"/>
      <c r="F142" s="549"/>
      <c r="G142" s="549"/>
      <c r="H142" s="549"/>
      <c r="I142" s="549"/>
      <c r="J142" s="71"/>
      <c r="K142" s="68" t="s">
        <v>72</v>
      </c>
      <c r="L142" s="68"/>
      <c r="M142" s="68"/>
      <c r="N142" s="98"/>
      <c r="O142" s="70" t="s">
        <v>56</v>
      </c>
      <c r="P142" s="100" t="str">
        <f>IF(N142="","※入力してください","")</f>
        <v>※入力してください</v>
      </c>
      <c r="Q142" s="68"/>
      <c r="R142" s="68"/>
      <c r="S142" s="68"/>
      <c r="T142" s="68"/>
      <c r="U142" s="68"/>
      <c r="V142" s="68"/>
      <c r="W142" s="68"/>
      <c r="X142" s="68"/>
      <c r="Y142" s="68"/>
      <c r="Z142" s="68"/>
      <c r="AA142" s="68"/>
      <c r="AB142" s="68"/>
      <c r="AC142" s="68"/>
      <c r="AD142" s="68"/>
      <c r="AE142" s="68"/>
      <c r="AF142" s="68"/>
      <c r="AG142" s="69"/>
      <c r="AH142" s="204"/>
      <c r="AI142" s="204"/>
      <c r="AJ142" s="204"/>
      <c r="AK142" s="204"/>
      <c r="AL142" s="204"/>
      <c r="AM142" s="204"/>
      <c r="AN142" s="204"/>
      <c r="AO142" s="204"/>
      <c r="AP142" s="204"/>
      <c r="AQ142" s="204"/>
    </row>
    <row r="143" spans="1:43" ht="5.0999999999999996" customHeight="1">
      <c r="A143" s="542"/>
      <c r="B143" s="549"/>
      <c r="C143" s="549"/>
      <c r="D143" s="549"/>
      <c r="E143" s="549"/>
      <c r="F143" s="549"/>
      <c r="G143" s="549"/>
      <c r="H143" s="549"/>
      <c r="I143" s="549"/>
      <c r="J143" s="72"/>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4"/>
      <c r="AH143" s="204"/>
      <c r="AI143" s="204"/>
      <c r="AJ143" s="204"/>
      <c r="AK143" s="204"/>
      <c r="AL143" s="204"/>
      <c r="AM143" s="204"/>
      <c r="AN143" s="204"/>
      <c r="AO143" s="204"/>
      <c r="AP143" s="204"/>
      <c r="AQ143" s="204"/>
    </row>
    <row r="144" spans="1:43" ht="5.0999999999999996" customHeight="1">
      <c r="A144" s="537">
        <f ca="1">MAX(INDIRECT(ADDRESS(1,COLUMN())):INDIRECT(ADDRESS(ROW()-1,COLUMN())))+1</f>
        <v>11</v>
      </c>
      <c r="B144" s="538" t="s">
        <v>137</v>
      </c>
      <c r="C144" s="538"/>
      <c r="D144" s="538"/>
      <c r="E144" s="538"/>
      <c r="F144" s="538"/>
      <c r="G144" s="538"/>
      <c r="H144" s="538"/>
      <c r="I144" s="538"/>
      <c r="J144" s="91"/>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3"/>
      <c r="AH144" s="204"/>
      <c r="AI144" s="204"/>
      <c r="AJ144" s="204"/>
      <c r="AK144" s="204"/>
      <c r="AL144" s="204"/>
      <c r="AM144" s="204"/>
      <c r="AN144" s="204"/>
      <c r="AO144" s="204"/>
      <c r="AP144" s="204"/>
      <c r="AQ144" s="204"/>
    </row>
    <row r="145" spans="1:43" ht="15" customHeight="1">
      <c r="A145" s="537"/>
      <c r="B145" s="538"/>
      <c r="C145" s="538"/>
      <c r="D145" s="538"/>
      <c r="E145" s="538"/>
      <c r="F145" s="538"/>
      <c r="G145" s="538"/>
      <c r="H145" s="538"/>
      <c r="I145" s="538"/>
      <c r="J145" s="71"/>
      <c r="K145" s="68" t="s">
        <v>291</v>
      </c>
      <c r="L145" s="68"/>
      <c r="M145" s="68"/>
      <c r="N145" s="98"/>
      <c r="O145" s="68"/>
      <c r="P145" s="68" t="s">
        <v>498</v>
      </c>
      <c r="Q145" s="68"/>
      <c r="R145" s="68"/>
      <c r="S145" s="95"/>
      <c r="T145" s="68" t="s">
        <v>29</v>
      </c>
      <c r="U145" s="100" t="str">
        <f>IF(N145="有",IF(S145="","※入力してください",""),"")</f>
        <v/>
      </c>
      <c r="V145" s="68"/>
      <c r="W145" s="68"/>
      <c r="X145" s="68"/>
      <c r="Y145" s="68"/>
      <c r="Z145" s="68"/>
      <c r="AA145" s="68"/>
      <c r="AB145" s="68"/>
      <c r="AC145" s="68"/>
      <c r="AD145" s="68"/>
      <c r="AE145" s="68"/>
      <c r="AF145" s="68"/>
      <c r="AG145" s="69"/>
      <c r="AH145" s="204"/>
      <c r="AI145" s="204"/>
      <c r="AJ145" s="204"/>
      <c r="AK145" s="204"/>
      <c r="AL145" s="204"/>
      <c r="AM145" s="204"/>
      <c r="AN145" s="204"/>
      <c r="AO145" s="204"/>
      <c r="AP145" s="204"/>
      <c r="AQ145" s="204"/>
    </row>
    <row r="146" spans="1:43">
      <c r="A146" s="537"/>
      <c r="B146" s="538"/>
      <c r="C146" s="538"/>
      <c r="D146" s="538"/>
      <c r="E146" s="538"/>
      <c r="F146" s="538"/>
      <c r="G146" s="538"/>
      <c r="H146" s="538"/>
      <c r="I146" s="538"/>
      <c r="J146" s="71"/>
      <c r="K146" s="68"/>
      <c r="L146" s="68"/>
      <c r="M146" s="68"/>
      <c r="N146" s="100" t="str">
        <f>IF(N145="","※入力してください","")</f>
        <v>※入力してください</v>
      </c>
      <c r="O146" s="68"/>
      <c r="P146" s="68"/>
      <c r="Q146" s="68"/>
      <c r="R146" s="68"/>
      <c r="S146" s="68"/>
      <c r="T146" s="68"/>
      <c r="U146" s="68"/>
      <c r="V146" s="68"/>
      <c r="W146" s="68"/>
      <c r="X146" s="68"/>
      <c r="Y146" s="68"/>
      <c r="Z146" s="68"/>
      <c r="AA146" s="68"/>
      <c r="AB146" s="68"/>
      <c r="AC146" s="68"/>
      <c r="AD146" s="68"/>
      <c r="AE146" s="68"/>
      <c r="AF146" s="68"/>
      <c r="AG146" s="69"/>
      <c r="AH146" s="204"/>
      <c r="AI146" s="204"/>
      <c r="AJ146" s="204"/>
      <c r="AK146" s="204"/>
      <c r="AL146" s="204"/>
      <c r="AM146" s="204"/>
      <c r="AN146" s="204"/>
      <c r="AO146" s="204"/>
      <c r="AP146" s="204"/>
      <c r="AQ146" s="204"/>
    </row>
    <row r="147" spans="1:43" ht="15" customHeight="1">
      <c r="A147" s="537"/>
      <c r="B147" s="538"/>
      <c r="C147" s="538"/>
      <c r="D147" s="538"/>
      <c r="E147" s="538"/>
      <c r="F147" s="538"/>
      <c r="G147" s="538"/>
      <c r="H147" s="538"/>
      <c r="I147" s="538"/>
      <c r="J147" s="71"/>
      <c r="K147" s="68" t="s">
        <v>73</v>
      </c>
      <c r="L147" s="68"/>
      <c r="M147" s="68"/>
      <c r="N147" s="68"/>
      <c r="O147" s="68"/>
      <c r="P147" s="68"/>
      <c r="Q147" s="68"/>
      <c r="R147" s="68"/>
      <c r="S147" s="95"/>
      <c r="T147" s="68" t="s">
        <v>74</v>
      </c>
      <c r="U147" s="68"/>
      <c r="V147" s="68"/>
      <c r="W147" s="68"/>
      <c r="X147" s="68"/>
      <c r="Y147" s="68"/>
      <c r="Z147" s="68"/>
      <c r="AA147" s="68"/>
      <c r="AB147" s="68"/>
      <c r="AC147" s="68"/>
      <c r="AD147" s="68"/>
      <c r="AE147" s="68"/>
      <c r="AF147" s="68"/>
      <c r="AG147" s="69"/>
      <c r="AH147" s="204"/>
      <c r="AI147" s="204"/>
      <c r="AJ147" s="204"/>
      <c r="AK147" s="204"/>
      <c r="AL147" s="204"/>
      <c r="AM147" s="204"/>
      <c r="AN147" s="204"/>
      <c r="AO147" s="204"/>
      <c r="AP147" s="204"/>
      <c r="AQ147" s="204"/>
    </row>
    <row r="148" spans="1:43">
      <c r="A148" s="537"/>
      <c r="B148" s="538"/>
      <c r="C148" s="538"/>
      <c r="D148" s="538"/>
      <c r="E148" s="538"/>
      <c r="F148" s="538"/>
      <c r="G148" s="538"/>
      <c r="H148" s="538"/>
      <c r="I148" s="538"/>
      <c r="J148" s="71"/>
      <c r="K148" s="68"/>
      <c r="L148" s="68"/>
      <c r="M148" s="68"/>
      <c r="N148" s="68"/>
      <c r="O148" s="68"/>
      <c r="P148" s="68"/>
      <c r="Q148" s="68"/>
      <c r="R148" s="68"/>
      <c r="S148" s="94"/>
      <c r="T148" s="68"/>
      <c r="U148" s="68"/>
      <c r="V148" s="68"/>
      <c r="W148" s="68"/>
      <c r="X148" s="68"/>
      <c r="Y148" s="68"/>
      <c r="Z148" s="68"/>
      <c r="AA148" s="68"/>
      <c r="AB148" s="68"/>
      <c r="AC148" s="68"/>
      <c r="AD148" s="68"/>
      <c r="AE148" s="68"/>
      <c r="AF148" s="68"/>
      <c r="AG148" s="69"/>
      <c r="AH148" s="204"/>
      <c r="AI148" s="204"/>
      <c r="AJ148" s="204"/>
      <c r="AK148" s="204"/>
      <c r="AL148" s="204"/>
      <c r="AM148" s="204"/>
      <c r="AN148" s="204"/>
      <c r="AO148" s="204"/>
      <c r="AP148" s="204"/>
      <c r="AQ148" s="204"/>
    </row>
    <row r="149" spans="1:43" ht="15" customHeight="1">
      <c r="A149" s="537"/>
      <c r="B149" s="538"/>
      <c r="C149" s="538"/>
      <c r="D149" s="538"/>
      <c r="E149" s="538"/>
      <c r="F149" s="538"/>
      <c r="G149" s="538"/>
      <c r="H149" s="538"/>
      <c r="I149" s="538"/>
      <c r="J149" s="71"/>
      <c r="K149" s="68" t="s">
        <v>75</v>
      </c>
      <c r="L149" s="68"/>
      <c r="M149" s="68"/>
      <c r="N149" s="68"/>
      <c r="O149" s="68"/>
      <c r="P149" s="68"/>
      <c r="Q149" s="572"/>
      <c r="R149" s="573"/>
      <c r="S149" s="573"/>
      <c r="T149" s="573"/>
      <c r="U149" s="573"/>
      <c r="V149" s="573"/>
      <c r="W149" s="573"/>
      <c r="X149" s="573"/>
      <c r="Y149" s="573"/>
      <c r="Z149" s="573"/>
      <c r="AA149" s="573"/>
      <c r="AB149" s="573"/>
      <c r="AC149" s="573"/>
      <c r="AD149" s="573"/>
      <c r="AE149" s="574"/>
      <c r="AF149" s="68"/>
      <c r="AG149" s="69"/>
      <c r="AH149" s="204"/>
      <c r="AI149" s="204"/>
      <c r="AJ149" s="204"/>
      <c r="AK149" s="204"/>
      <c r="AL149" s="204"/>
      <c r="AM149" s="204"/>
      <c r="AN149" s="204"/>
      <c r="AO149" s="204"/>
      <c r="AP149" s="204"/>
      <c r="AQ149" s="204"/>
    </row>
    <row r="150" spans="1:43" ht="15" customHeight="1">
      <c r="A150" s="537"/>
      <c r="B150" s="538"/>
      <c r="C150" s="538"/>
      <c r="D150" s="538"/>
      <c r="E150" s="538"/>
      <c r="F150" s="538"/>
      <c r="G150" s="538"/>
      <c r="H150" s="538"/>
      <c r="I150" s="538"/>
      <c r="J150" s="71"/>
      <c r="K150" s="68"/>
      <c r="L150" s="68"/>
      <c r="M150" s="68"/>
      <c r="N150" s="68"/>
      <c r="O150" s="68"/>
      <c r="P150" s="68"/>
      <c r="Q150" s="575"/>
      <c r="R150" s="576"/>
      <c r="S150" s="576"/>
      <c r="T150" s="576"/>
      <c r="U150" s="576"/>
      <c r="V150" s="576"/>
      <c r="W150" s="576"/>
      <c r="X150" s="576"/>
      <c r="Y150" s="576"/>
      <c r="Z150" s="576"/>
      <c r="AA150" s="576"/>
      <c r="AB150" s="576"/>
      <c r="AC150" s="576"/>
      <c r="AD150" s="576"/>
      <c r="AE150" s="577"/>
      <c r="AF150" s="68"/>
      <c r="AG150" s="69"/>
      <c r="AH150" s="204"/>
      <c r="AI150" s="204"/>
      <c r="AJ150" s="204"/>
      <c r="AK150" s="204"/>
      <c r="AL150" s="204"/>
      <c r="AM150" s="204"/>
      <c r="AN150" s="204"/>
      <c r="AO150" s="204"/>
      <c r="AP150" s="204"/>
      <c r="AQ150" s="204"/>
    </row>
    <row r="151" spans="1:43" ht="15" customHeight="1">
      <c r="A151" s="537"/>
      <c r="B151" s="538"/>
      <c r="C151" s="538"/>
      <c r="D151" s="538"/>
      <c r="E151" s="538"/>
      <c r="F151" s="538"/>
      <c r="G151" s="538"/>
      <c r="H151" s="538"/>
      <c r="I151" s="538"/>
      <c r="J151" s="71"/>
      <c r="K151" s="68"/>
      <c r="L151" s="68"/>
      <c r="M151" s="68"/>
      <c r="N151" s="68"/>
      <c r="O151" s="68"/>
      <c r="P151" s="68"/>
      <c r="Q151" s="578"/>
      <c r="R151" s="579"/>
      <c r="S151" s="579"/>
      <c r="T151" s="579"/>
      <c r="U151" s="579"/>
      <c r="V151" s="579"/>
      <c r="W151" s="579"/>
      <c r="X151" s="579"/>
      <c r="Y151" s="579"/>
      <c r="Z151" s="579"/>
      <c r="AA151" s="579"/>
      <c r="AB151" s="579"/>
      <c r="AC151" s="579"/>
      <c r="AD151" s="579"/>
      <c r="AE151" s="580"/>
      <c r="AF151" s="68"/>
      <c r="AG151" s="69"/>
      <c r="AH151" s="204"/>
      <c r="AI151" s="204"/>
      <c r="AJ151" s="204"/>
      <c r="AK151" s="204"/>
      <c r="AL151" s="204"/>
      <c r="AM151" s="204"/>
      <c r="AN151" s="204"/>
      <c r="AO151" s="204"/>
      <c r="AP151" s="204"/>
      <c r="AQ151" s="204"/>
    </row>
    <row r="152" spans="1:43">
      <c r="A152" s="537"/>
      <c r="B152" s="538"/>
      <c r="C152" s="538"/>
      <c r="D152" s="538"/>
      <c r="E152" s="538"/>
      <c r="F152" s="538"/>
      <c r="G152" s="538"/>
      <c r="H152" s="538"/>
      <c r="I152" s="538"/>
      <c r="J152" s="72"/>
      <c r="K152" s="73"/>
      <c r="L152" s="73"/>
      <c r="M152" s="73"/>
      <c r="N152" s="73"/>
      <c r="O152" s="73"/>
      <c r="P152" s="73"/>
      <c r="Q152" s="94"/>
      <c r="R152" s="73"/>
      <c r="S152" s="73"/>
      <c r="T152" s="73"/>
      <c r="U152" s="73"/>
      <c r="V152" s="73"/>
      <c r="W152" s="73"/>
      <c r="X152" s="73"/>
      <c r="Y152" s="73"/>
      <c r="Z152" s="73"/>
      <c r="AA152" s="73"/>
      <c r="AB152" s="73"/>
      <c r="AC152" s="73"/>
      <c r="AD152" s="73"/>
      <c r="AE152" s="73"/>
      <c r="AF152" s="73"/>
      <c r="AG152" s="74"/>
      <c r="AH152" s="204"/>
      <c r="AI152" s="204"/>
      <c r="AJ152" s="204"/>
      <c r="AK152" s="204"/>
      <c r="AL152" s="204"/>
      <c r="AM152" s="204"/>
      <c r="AN152" s="204"/>
      <c r="AO152" s="204"/>
      <c r="AP152" s="204"/>
      <c r="AQ152" s="204"/>
    </row>
    <row r="153" spans="1:43" ht="5.0999999999999996" customHeight="1">
      <c r="A153" s="593">
        <f ca="1">MAX(INDIRECT(ADDRESS(1,COLUMN())):INDIRECT(ADDRESS(ROW()-1,COLUMN())))+1</f>
        <v>12</v>
      </c>
      <c r="B153" s="584" t="s">
        <v>298</v>
      </c>
      <c r="C153" s="585"/>
      <c r="D153" s="585"/>
      <c r="E153" s="585"/>
      <c r="F153" s="585"/>
      <c r="G153" s="585"/>
      <c r="H153" s="585"/>
      <c r="I153" s="586"/>
      <c r="J153" s="91"/>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3"/>
      <c r="AH153" s="204"/>
      <c r="AI153" s="204"/>
      <c r="AJ153" s="204"/>
      <c r="AK153" s="204"/>
      <c r="AL153" s="204"/>
      <c r="AM153" s="204"/>
      <c r="AN153" s="204"/>
      <c r="AO153" s="204"/>
      <c r="AP153" s="204"/>
      <c r="AQ153" s="204"/>
    </row>
    <row r="154" spans="1:43" ht="15" customHeight="1">
      <c r="A154" s="594"/>
      <c r="B154" s="587"/>
      <c r="C154" s="588"/>
      <c r="D154" s="588"/>
      <c r="E154" s="588"/>
      <c r="F154" s="588"/>
      <c r="G154" s="588"/>
      <c r="H154" s="588"/>
      <c r="I154" s="589"/>
      <c r="J154" s="71"/>
      <c r="K154" s="68" t="s">
        <v>292</v>
      </c>
      <c r="L154" s="68"/>
      <c r="M154" s="68"/>
      <c r="N154" s="68"/>
      <c r="O154" s="68"/>
      <c r="P154" s="68" t="s">
        <v>38</v>
      </c>
      <c r="Q154" s="68"/>
      <c r="R154" s="68"/>
      <c r="S154" s="581"/>
      <c r="T154" s="582"/>
      <c r="U154" s="582"/>
      <c r="V154" s="582"/>
      <c r="W154" s="582"/>
      <c r="X154" s="583"/>
      <c r="Z154" s="100" t="str">
        <f>IF(S154="","※入力してください",IF(S154="加入しない","要件を満たしていません",""))</f>
        <v>※入力してください</v>
      </c>
      <c r="AG154" s="69"/>
      <c r="AH154" s="204"/>
      <c r="AI154" s="204"/>
      <c r="AJ154" s="204"/>
      <c r="AK154" s="204"/>
      <c r="AL154" s="204"/>
      <c r="AM154" s="204"/>
      <c r="AN154" s="204"/>
      <c r="AO154" s="204"/>
      <c r="AP154" s="204"/>
      <c r="AQ154" s="204"/>
    </row>
    <row r="155" spans="1:43" ht="5.0999999999999996" customHeight="1">
      <c r="A155" s="594"/>
      <c r="B155" s="587"/>
      <c r="C155" s="588"/>
      <c r="D155" s="588"/>
      <c r="E155" s="588"/>
      <c r="F155" s="588"/>
      <c r="G155" s="588"/>
      <c r="H155" s="588"/>
      <c r="I155" s="589"/>
      <c r="J155" s="71"/>
      <c r="K155" s="68"/>
      <c r="L155" s="68"/>
      <c r="M155" s="68"/>
      <c r="N155" s="68"/>
      <c r="O155" s="68"/>
      <c r="Q155" s="68"/>
      <c r="R155" s="68"/>
      <c r="S155" s="68"/>
      <c r="T155" s="100"/>
      <c r="AG155" s="69"/>
      <c r="AH155" s="204"/>
      <c r="AI155" s="204"/>
      <c r="AJ155" s="204"/>
      <c r="AK155" s="204"/>
      <c r="AL155" s="204"/>
      <c r="AM155" s="204"/>
      <c r="AN155" s="204"/>
      <c r="AO155" s="204"/>
      <c r="AP155" s="204"/>
      <c r="AQ155" s="204"/>
    </row>
    <row r="156" spans="1:43" ht="15" customHeight="1">
      <c r="A156" s="594"/>
      <c r="B156" s="587"/>
      <c r="C156" s="588"/>
      <c r="D156" s="588"/>
      <c r="E156" s="588"/>
      <c r="F156" s="588"/>
      <c r="G156" s="588"/>
      <c r="H156" s="588"/>
      <c r="I156" s="589"/>
      <c r="J156" s="71"/>
      <c r="K156" s="68"/>
      <c r="L156" s="68"/>
      <c r="M156" s="68"/>
      <c r="N156" s="68"/>
      <c r="O156" s="68"/>
      <c r="P156" s="68" t="s">
        <v>266</v>
      </c>
      <c r="Q156" s="68"/>
      <c r="R156" s="68"/>
      <c r="S156" s="581"/>
      <c r="T156" s="582"/>
      <c r="U156" s="582"/>
      <c r="V156" s="582"/>
      <c r="W156" s="582"/>
      <c r="X156" s="583"/>
      <c r="Z156" s="100" t="str">
        <f>IF(S156="","※入力してください",IF(S156="加入しない","要件を満たしていません",""))</f>
        <v>※入力してください</v>
      </c>
      <c r="AG156" s="69"/>
      <c r="AH156" s="204"/>
      <c r="AI156" s="204"/>
      <c r="AJ156" s="204"/>
      <c r="AK156" s="204"/>
      <c r="AL156" s="204"/>
      <c r="AM156" s="204"/>
      <c r="AN156" s="204"/>
      <c r="AO156" s="204"/>
      <c r="AP156" s="204"/>
      <c r="AQ156" s="204"/>
    </row>
    <row r="157" spans="1:43" ht="5.0999999999999996" customHeight="1">
      <c r="A157" s="594"/>
      <c r="B157" s="587"/>
      <c r="C157" s="588"/>
      <c r="D157" s="588"/>
      <c r="E157" s="588"/>
      <c r="F157" s="588"/>
      <c r="G157" s="588"/>
      <c r="H157" s="588"/>
      <c r="I157" s="589"/>
      <c r="J157" s="71"/>
      <c r="K157" s="68"/>
      <c r="L157" s="68"/>
      <c r="M157" s="68"/>
      <c r="N157" s="68"/>
      <c r="O157" s="68"/>
      <c r="Q157" s="68"/>
      <c r="R157" s="68"/>
      <c r="S157" s="68"/>
      <c r="T157" s="100"/>
      <c r="AG157" s="69"/>
      <c r="AH157" s="204"/>
      <c r="AI157" s="204"/>
      <c r="AJ157" s="204"/>
      <c r="AK157" s="204"/>
      <c r="AL157" s="204"/>
      <c r="AM157" s="204"/>
      <c r="AN157" s="204"/>
      <c r="AO157" s="204"/>
      <c r="AP157" s="204"/>
      <c r="AQ157" s="204"/>
    </row>
    <row r="158" spans="1:43" ht="15" customHeight="1">
      <c r="A158" s="594"/>
      <c r="B158" s="587"/>
      <c r="C158" s="588"/>
      <c r="D158" s="588"/>
      <c r="E158" s="588"/>
      <c r="F158" s="588"/>
      <c r="G158" s="588"/>
      <c r="H158" s="588"/>
      <c r="I158" s="589"/>
      <c r="J158" s="71"/>
      <c r="K158" s="55" t="s">
        <v>293</v>
      </c>
      <c r="L158" s="68"/>
      <c r="M158" s="68"/>
      <c r="N158" s="68"/>
      <c r="O158" s="68"/>
      <c r="P158" s="68" t="s">
        <v>76</v>
      </c>
      <c r="Q158" s="68"/>
      <c r="R158" s="68"/>
      <c r="S158" s="581"/>
      <c r="T158" s="582"/>
      <c r="U158" s="582"/>
      <c r="V158" s="582"/>
      <c r="W158" s="582"/>
      <c r="X158" s="583"/>
      <c r="Z158" s="100" t="str">
        <f>IF(S158="","※入力してください",IF(AND(S158="加入しない",'F1'!K51="法人"),"要件を満たしていません",""))</f>
        <v>※入力してください</v>
      </c>
      <c r="AG158" s="69"/>
      <c r="AH158" s="204"/>
      <c r="AI158" s="204"/>
      <c r="AJ158" s="204"/>
      <c r="AK158" s="204"/>
      <c r="AL158" s="204"/>
      <c r="AM158" s="204"/>
      <c r="AN158" s="204"/>
      <c r="AO158" s="204"/>
      <c r="AP158" s="204"/>
      <c r="AQ158" s="204"/>
    </row>
    <row r="159" spans="1:43" ht="5.0999999999999996" customHeight="1">
      <c r="A159" s="594"/>
      <c r="B159" s="587"/>
      <c r="C159" s="588"/>
      <c r="D159" s="588"/>
      <c r="E159" s="588"/>
      <c r="F159" s="588"/>
      <c r="G159" s="588"/>
      <c r="H159" s="588"/>
      <c r="I159" s="589"/>
      <c r="J159" s="71"/>
      <c r="K159" s="68"/>
      <c r="L159" s="68"/>
      <c r="M159" s="68"/>
      <c r="N159" s="68"/>
      <c r="O159" s="68"/>
      <c r="Q159" s="68"/>
      <c r="R159" s="68"/>
      <c r="S159" s="68"/>
      <c r="T159" s="100"/>
      <c r="U159" s="100"/>
      <c r="V159" s="68"/>
      <c r="W159" s="68"/>
      <c r="X159" s="68"/>
      <c r="Y159" s="68"/>
      <c r="Z159" s="68"/>
      <c r="AA159" s="68"/>
      <c r="AB159" s="68"/>
      <c r="AC159" s="68"/>
      <c r="AD159" s="68"/>
      <c r="AE159" s="68"/>
      <c r="AF159" s="68"/>
      <c r="AG159" s="69"/>
      <c r="AH159" s="204"/>
      <c r="AI159" s="204"/>
      <c r="AJ159" s="204"/>
      <c r="AK159" s="204"/>
      <c r="AL159" s="204"/>
      <c r="AM159" s="204"/>
      <c r="AN159" s="204"/>
      <c r="AO159" s="204"/>
      <c r="AP159" s="204"/>
      <c r="AQ159" s="204"/>
    </row>
    <row r="160" spans="1:43" ht="15" customHeight="1">
      <c r="A160" s="594"/>
      <c r="B160" s="587"/>
      <c r="C160" s="588"/>
      <c r="D160" s="588"/>
      <c r="E160" s="588"/>
      <c r="F160" s="588"/>
      <c r="G160" s="588"/>
      <c r="H160" s="588"/>
      <c r="I160" s="589"/>
      <c r="J160" s="71"/>
      <c r="K160" s="55"/>
      <c r="L160" s="68"/>
      <c r="M160" s="68"/>
      <c r="N160" s="68"/>
      <c r="O160" s="68"/>
      <c r="P160" s="68" t="s">
        <v>267</v>
      </c>
      <c r="Q160" s="68"/>
      <c r="R160" s="68"/>
      <c r="S160" s="581"/>
      <c r="T160" s="582"/>
      <c r="U160" s="582"/>
      <c r="V160" s="582"/>
      <c r="W160" s="582"/>
      <c r="X160" s="583"/>
      <c r="Z160" s="100" t="str">
        <f>IF(S160="","※入力してください",IF(AND(S160="加入しない",'F1'!K51="法人"),"要件を満たしていません",""))</f>
        <v>※入力してください</v>
      </c>
      <c r="AG160" s="69"/>
      <c r="AH160" s="204"/>
      <c r="AI160" s="204"/>
      <c r="AJ160" s="204"/>
      <c r="AK160" s="204"/>
      <c r="AL160" s="204"/>
      <c r="AM160" s="204"/>
      <c r="AN160" s="204"/>
      <c r="AO160" s="204"/>
      <c r="AP160" s="204"/>
      <c r="AQ160" s="204"/>
    </row>
    <row r="161" spans="1:43" ht="5.0999999999999996" customHeight="1">
      <c r="A161" s="594"/>
      <c r="B161" s="587"/>
      <c r="C161" s="588"/>
      <c r="D161" s="588"/>
      <c r="E161" s="588"/>
      <c r="F161" s="588"/>
      <c r="G161" s="588"/>
      <c r="H161" s="588"/>
      <c r="I161" s="589"/>
      <c r="J161" s="71"/>
      <c r="Z161" s="100"/>
      <c r="AG161" s="69"/>
      <c r="AH161" s="204"/>
      <c r="AI161" s="204"/>
      <c r="AJ161" s="204"/>
      <c r="AK161" s="204"/>
      <c r="AL161" s="204"/>
      <c r="AM161" s="204"/>
      <c r="AN161" s="204"/>
      <c r="AO161" s="204"/>
      <c r="AP161" s="204"/>
      <c r="AQ161" s="204"/>
    </row>
    <row r="162" spans="1:43" ht="38.1" customHeight="1">
      <c r="A162" s="594"/>
      <c r="B162" s="587"/>
      <c r="C162" s="588"/>
      <c r="D162" s="588"/>
      <c r="E162" s="588"/>
      <c r="F162" s="588"/>
      <c r="G162" s="588"/>
      <c r="H162" s="588"/>
      <c r="I162" s="589"/>
      <c r="J162" s="71"/>
      <c r="K162" s="596" t="s">
        <v>297</v>
      </c>
      <c r="L162" s="596"/>
      <c r="M162" s="596"/>
      <c r="N162" s="596"/>
      <c r="O162" s="596"/>
      <c r="P162" s="596"/>
      <c r="Q162" s="596"/>
      <c r="R162" s="596"/>
      <c r="S162" s="596"/>
      <c r="T162" s="596"/>
      <c r="U162" s="596"/>
      <c r="V162" s="596"/>
      <c r="W162" s="596"/>
      <c r="X162" s="596"/>
      <c r="Y162" s="596"/>
      <c r="Z162" s="596"/>
      <c r="AA162" s="596"/>
      <c r="AB162" s="596"/>
      <c r="AC162" s="596"/>
      <c r="AD162" s="596"/>
      <c r="AE162" s="596"/>
      <c r="AF162" s="596"/>
      <c r="AG162" s="69"/>
      <c r="AH162" s="204"/>
      <c r="AI162" s="204"/>
      <c r="AJ162" s="204"/>
      <c r="AK162" s="204"/>
      <c r="AL162" s="204"/>
      <c r="AM162" s="204"/>
      <c r="AN162" s="204"/>
      <c r="AO162" s="204"/>
      <c r="AP162" s="204"/>
      <c r="AQ162" s="204"/>
    </row>
    <row r="163" spans="1:43" ht="5.0999999999999996" customHeight="1">
      <c r="A163" s="595"/>
      <c r="B163" s="590"/>
      <c r="C163" s="591"/>
      <c r="D163" s="591"/>
      <c r="E163" s="591"/>
      <c r="F163" s="591"/>
      <c r="G163" s="591"/>
      <c r="H163" s="591"/>
      <c r="I163" s="592"/>
      <c r="J163" s="71"/>
      <c r="K163" s="68"/>
      <c r="L163" s="68"/>
      <c r="M163" s="68"/>
      <c r="N163" s="68"/>
      <c r="O163" s="68"/>
      <c r="Q163" s="68"/>
      <c r="R163" s="68"/>
      <c r="S163" s="68"/>
      <c r="T163" s="100"/>
      <c r="U163" s="100"/>
      <c r="V163" s="68"/>
      <c r="W163" s="68"/>
      <c r="X163" s="68"/>
      <c r="Y163" s="68"/>
      <c r="Z163" s="68"/>
      <c r="AA163" s="68"/>
      <c r="AB163" s="68"/>
      <c r="AC163" s="68"/>
      <c r="AD163" s="68"/>
      <c r="AE163" s="68"/>
      <c r="AF163" s="68"/>
      <c r="AG163" s="69"/>
      <c r="AH163" s="204"/>
      <c r="AI163" s="204"/>
      <c r="AJ163" s="204"/>
      <c r="AK163" s="204"/>
      <c r="AL163" s="204"/>
      <c r="AM163" s="204"/>
      <c r="AN163" s="204"/>
      <c r="AO163" s="204"/>
      <c r="AP163" s="204"/>
      <c r="AQ163" s="204"/>
    </row>
    <row r="164" spans="1:43" ht="5.0999999999999996" customHeight="1">
      <c r="A164" s="593">
        <v>13</v>
      </c>
      <c r="B164" s="584" t="s">
        <v>290</v>
      </c>
      <c r="C164" s="585"/>
      <c r="D164" s="585"/>
      <c r="E164" s="585"/>
      <c r="F164" s="585"/>
      <c r="G164" s="585"/>
      <c r="H164" s="585"/>
      <c r="I164" s="586"/>
      <c r="J164" s="91"/>
      <c r="K164" s="92"/>
      <c r="L164" s="92"/>
      <c r="M164" s="92"/>
      <c r="N164" s="92"/>
      <c r="O164" s="92"/>
      <c r="P164" s="190"/>
      <c r="Q164" s="92"/>
      <c r="R164" s="92"/>
      <c r="S164" s="92"/>
      <c r="T164" s="191"/>
      <c r="U164" s="191"/>
      <c r="V164" s="92"/>
      <c r="W164" s="92"/>
      <c r="X164" s="92"/>
      <c r="Y164" s="92"/>
      <c r="Z164" s="92"/>
      <c r="AA164" s="92"/>
      <c r="AB164" s="92"/>
      <c r="AC164" s="92"/>
      <c r="AD164" s="92"/>
      <c r="AE164" s="92"/>
      <c r="AF164" s="92"/>
      <c r="AG164" s="93"/>
      <c r="AH164" s="204"/>
      <c r="AI164" s="204"/>
      <c r="AJ164" s="204"/>
      <c r="AK164" s="204"/>
      <c r="AL164" s="204"/>
      <c r="AM164" s="204"/>
      <c r="AN164" s="204"/>
      <c r="AO164" s="204"/>
      <c r="AP164" s="204"/>
      <c r="AQ164" s="204"/>
    </row>
    <row r="165" spans="1:43" ht="15" customHeight="1">
      <c r="A165" s="594"/>
      <c r="B165" s="587"/>
      <c r="C165" s="588"/>
      <c r="D165" s="588"/>
      <c r="E165" s="588"/>
      <c r="F165" s="588"/>
      <c r="G165" s="588"/>
      <c r="H165" s="588"/>
      <c r="I165" s="589"/>
      <c r="J165" s="71"/>
      <c r="K165" s="53" t="s">
        <v>294</v>
      </c>
      <c r="L165" s="60"/>
      <c r="M165" s="60"/>
      <c r="N165" s="98"/>
      <c r="O165" s="192" t="str">
        <f>IF(N165="","※入力してください","")</f>
        <v>※入力してください</v>
      </c>
      <c r="P165" s="60"/>
      <c r="Q165" s="60"/>
      <c r="R165" s="60"/>
      <c r="S165" s="60"/>
      <c r="T165" s="60"/>
      <c r="U165" s="60"/>
      <c r="V165" s="60"/>
      <c r="W165" s="60"/>
      <c r="X165" s="60"/>
      <c r="Y165" s="60"/>
      <c r="Z165" s="60"/>
      <c r="AA165" s="60"/>
      <c r="AB165" s="60"/>
      <c r="AC165" s="60"/>
      <c r="AD165" s="60"/>
      <c r="AE165" s="60"/>
      <c r="AF165" s="60"/>
      <c r="AG165" s="69"/>
      <c r="AH165" s="204"/>
      <c r="AI165" s="204"/>
      <c r="AJ165" s="204"/>
      <c r="AK165" s="204"/>
      <c r="AL165" s="204"/>
      <c r="AM165" s="204"/>
      <c r="AN165" s="204"/>
      <c r="AO165" s="204"/>
      <c r="AP165" s="204"/>
      <c r="AQ165" s="204"/>
    </row>
    <row r="166" spans="1:43" ht="5.0999999999999996" customHeight="1">
      <c r="A166" s="594"/>
      <c r="B166" s="587"/>
      <c r="C166" s="588"/>
      <c r="D166" s="588"/>
      <c r="E166" s="588"/>
      <c r="F166" s="588"/>
      <c r="G166" s="588"/>
      <c r="H166" s="588"/>
      <c r="I166" s="589"/>
      <c r="J166" s="71"/>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9"/>
      <c r="AH166" s="204"/>
      <c r="AI166" s="204"/>
      <c r="AJ166" s="204"/>
      <c r="AK166" s="204"/>
      <c r="AL166" s="204"/>
      <c r="AM166" s="204"/>
      <c r="AN166" s="204"/>
      <c r="AO166" s="204"/>
      <c r="AP166" s="204"/>
      <c r="AQ166" s="204"/>
    </row>
    <row r="167" spans="1:43" ht="15" customHeight="1">
      <c r="A167" s="594"/>
      <c r="B167" s="587"/>
      <c r="C167" s="588"/>
      <c r="D167" s="588"/>
      <c r="E167" s="588"/>
      <c r="F167" s="588"/>
      <c r="G167" s="588"/>
      <c r="H167" s="588"/>
      <c r="I167" s="589"/>
      <c r="J167" s="71"/>
      <c r="K167" s="53" t="s">
        <v>295</v>
      </c>
      <c r="L167" s="60"/>
      <c r="M167" s="60"/>
      <c r="N167" s="98"/>
      <c r="O167" s="192" t="str">
        <f>IF(N167="","※入力してください","")</f>
        <v>※入力してください</v>
      </c>
      <c r="P167" s="60"/>
      <c r="Q167" s="60"/>
      <c r="R167" s="60"/>
      <c r="S167" s="60"/>
      <c r="T167" s="60"/>
      <c r="U167" s="60"/>
      <c r="V167" s="60"/>
      <c r="W167" s="60"/>
      <c r="X167" s="60"/>
      <c r="Y167" s="60"/>
      <c r="Z167" s="60"/>
      <c r="AA167" s="60"/>
      <c r="AB167" s="60"/>
      <c r="AC167" s="60"/>
      <c r="AD167" s="60"/>
      <c r="AE167" s="60"/>
      <c r="AF167" s="60"/>
      <c r="AG167" s="69"/>
      <c r="AH167" s="204"/>
      <c r="AI167" s="204"/>
      <c r="AJ167" s="204"/>
      <c r="AK167" s="204"/>
      <c r="AL167" s="204"/>
      <c r="AM167" s="204"/>
      <c r="AN167" s="204"/>
      <c r="AO167" s="204"/>
      <c r="AP167" s="204"/>
      <c r="AQ167" s="204"/>
    </row>
    <row r="168" spans="1:43" ht="5.0999999999999996" customHeight="1">
      <c r="A168" s="594"/>
      <c r="B168" s="587"/>
      <c r="C168" s="588"/>
      <c r="D168" s="588"/>
      <c r="E168" s="588"/>
      <c r="F168" s="588"/>
      <c r="G168" s="588"/>
      <c r="H168" s="588"/>
      <c r="I168" s="589"/>
      <c r="J168" s="71"/>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9"/>
      <c r="AH168" s="204"/>
      <c r="AI168" s="204"/>
      <c r="AJ168" s="204"/>
      <c r="AK168" s="204"/>
      <c r="AL168" s="204"/>
      <c r="AM168" s="204"/>
      <c r="AN168" s="204"/>
      <c r="AO168" s="204"/>
      <c r="AP168" s="204"/>
      <c r="AQ168" s="204"/>
    </row>
    <row r="169" spans="1:43" ht="15" customHeight="1">
      <c r="A169" s="594"/>
      <c r="B169" s="587"/>
      <c r="C169" s="588"/>
      <c r="D169" s="588"/>
      <c r="E169" s="588"/>
      <c r="F169" s="588"/>
      <c r="G169" s="588"/>
      <c r="H169" s="588"/>
      <c r="I169" s="589"/>
      <c r="J169" s="71"/>
      <c r="K169" s="53" t="s">
        <v>296</v>
      </c>
      <c r="L169" s="60"/>
      <c r="M169" s="60"/>
      <c r="N169" s="539"/>
      <c r="O169" s="540"/>
      <c r="P169" s="540"/>
      <c r="Q169" s="540"/>
      <c r="R169" s="540"/>
      <c r="S169" s="540"/>
      <c r="T169" s="540"/>
      <c r="U169" s="540"/>
      <c r="V169" s="540"/>
      <c r="W169" s="540"/>
      <c r="X169" s="540"/>
      <c r="Y169" s="540"/>
      <c r="Z169" s="540"/>
      <c r="AA169" s="540"/>
      <c r="AB169" s="541"/>
      <c r="AC169" s="60"/>
      <c r="AD169" s="60"/>
      <c r="AE169" s="60"/>
      <c r="AF169" s="60"/>
      <c r="AG169" s="69"/>
      <c r="AH169" s="204"/>
      <c r="AI169" s="204"/>
      <c r="AJ169" s="204"/>
      <c r="AK169" s="204"/>
      <c r="AL169" s="204"/>
      <c r="AM169" s="204"/>
      <c r="AN169" s="204"/>
      <c r="AO169" s="204"/>
      <c r="AP169" s="204"/>
      <c r="AQ169" s="204"/>
    </row>
    <row r="170" spans="1:43" ht="5.0999999999999996" customHeight="1">
      <c r="A170" s="595"/>
      <c r="B170" s="590"/>
      <c r="C170" s="591"/>
      <c r="D170" s="591"/>
      <c r="E170" s="591"/>
      <c r="F170" s="591"/>
      <c r="G170" s="591"/>
      <c r="H170" s="591"/>
      <c r="I170" s="592"/>
      <c r="J170" s="72"/>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4"/>
      <c r="AH170" s="204"/>
      <c r="AI170" s="204"/>
      <c r="AJ170" s="204"/>
      <c r="AK170" s="204"/>
      <c r="AL170" s="204"/>
      <c r="AM170" s="204"/>
      <c r="AN170" s="204"/>
      <c r="AO170" s="204"/>
      <c r="AP170" s="204"/>
      <c r="AQ170" s="204"/>
    </row>
    <row r="171" spans="1:43" ht="5.0999999999999996" customHeight="1">
      <c r="A171" s="537">
        <f ca="1">MAX(INDIRECT(ADDRESS(1,COLUMN())):INDIRECT(ADDRESS(ROW()-1,COLUMN())))+1</f>
        <v>14</v>
      </c>
      <c r="B171" s="538" t="s">
        <v>163</v>
      </c>
      <c r="C171" s="538"/>
      <c r="D171" s="538"/>
      <c r="E171" s="538"/>
      <c r="F171" s="538"/>
      <c r="G171" s="538"/>
      <c r="H171" s="538"/>
      <c r="I171" s="538"/>
      <c r="J171" s="91"/>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3"/>
      <c r="AH171" s="204"/>
      <c r="AI171" s="204"/>
      <c r="AJ171" s="204"/>
      <c r="AK171" s="204"/>
      <c r="AL171" s="204"/>
      <c r="AM171" s="204"/>
      <c r="AN171" s="204"/>
      <c r="AO171" s="204"/>
      <c r="AP171" s="204"/>
      <c r="AQ171" s="204"/>
    </row>
    <row r="172" spans="1:43" ht="15" customHeight="1">
      <c r="A172" s="537"/>
      <c r="B172" s="538"/>
      <c r="C172" s="538"/>
      <c r="D172" s="538"/>
      <c r="E172" s="538"/>
      <c r="F172" s="538"/>
      <c r="G172" s="538"/>
      <c r="H172" s="538"/>
      <c r="I172" s="538"/>
      <c r="J172" s="71"/>
      <c r="K172" s="68" t="s">
        <v>164</v>
      </c>
      <c r="L172" s="68"/>
      <c r="M172" s="68"/>
      <c r="N172" s="68"/>
      <c r="O172" s="68"/>
      <c r="P172" s="68"/>
      <c r="Q172" s="68"/>
      <c r="R172" s="68"/>
      <c r="S172" s="68"/>
      <c r="T172" s="68"/>
      <c r="U172" s="68"/>
      <c r="V172" s="68"/>
      <c r="W172" s="68"/>
      <c r="X172" s="68"/>
      <c r="Y172" s="68"/>
      <c r="Z172" s="68"/>
      <c r="AA172" s="68"/>
      <c r="AB172" s="68"/>
      <c r="AC172" s="68"/>
      <c r="AD172" s="68"/>
      <c r="AE172" s="68"/>
      <c r="AF172" s="68"/>
      <c r="AG172" s="69"/>
      <c r="AH172" s="204"/>
      <c r="AI172" s="204"/>
      <c r="AJ172" s="204"/>
      <c r="AK172" s="204"/>
      <c r="AL172" s="204"/>
      <c r="AM172" s="204"/>
      <c r="AN172" s="204"/>
      <c r="AO172" s="204"/>
      <c r="AP172" s="204"/>
      <c r="AQ172" s="204"/>
    </row>
    <row r="173" spans="1:43">
      <c r="A173" s="537"/>
      <c r="B173" s="538"/>
      <c r="C173" s="538"/>
      <c r="D173" s="538"/>
      <c r="E173" s="538"/>
      <c r="F173" s="538"/>
      <c r="G173" s="538"/>
      <c r="H173" s="538"/>
      <c r="I173" s="538"/>
      <c r="J173" s="71"/>
      <c r="K173" s="563"/>
      <c r="L173" s="564"/>
      <c r="M173" s="564"/>
      <c r="N173" s="564"/>
      <c r="O173" s="564"/>
      <c r="P173" s="564"/>
      <c r="Q173" s="564"/>
      <c r="R173" s="564"/>
      <c r="S173" s="564"/>
      <c r="T173" s="564"/>
      <c r="U173" s="564"/>
      <c r="V173" s="564"/>
      <c r="W173" s="564"/>
      <c r="X173" s="564"/>
      <c r="Y173" s="564"/>
      <c r="Z173" s="564"/>
      <c r="AA173" s="564"/>
      <c r="AB173" s="564"/>
      <c r="AC173" s="564"/>
      <c r="AD173" s="564"/>
      <c r="AE173" s="564"/>
      <c r="AF173" s="565"/>
      <c r="AG173" s="69"/>
      <c r="AH173" s="204"/>
      <c r="AI173" s="204"/>
      <c r="AJ173" s="204"/>
      <c r="AK173" s="204"/>
      <c r="AL173" s="204"/>
      <c r="AM173" s="204"/>
      <c r="AN173" s="204"/>
      <c r="AO173" s="204"/>
      <c r="AP173" s="204"/>
      <c r="AQ173" s="204"/>
    </row>
    <row r="174" spans="1:43" ht="15" customHeight="1">
      <c r="A174" s="537"/>
      <c r="B174" s="538"/>
      <c r="C174" s="538"/>
      <c r="D174" s="538"/>
      <c r="E174" s="538"/>
      <c r="F174" s="538"/>
      <c r="G174" s="538"/>
      <c r="H174" s="538"/>
      <c r="I174" s="538"/>
      <c r="J174" s="71"/>
      <c r="K174" s="566"/>
      <c r="L174" s="567"/>
      <c r="M174" s="567"/>
      <c r="N174" s="567"/>
      <c r="O174" s="567"/>
      <c r="P174" s="567"/>
      <c r="Q174" s="567"/>
      <c r="R174" s="567"/>
      <c r="S174" s="567"/>
      <c r="T174" s="567"/>
      <c r="U174" s="567"/>
      <c r="V174" s="567"/>
      <c r="W174" s="567"/>
      <c r="X174" s="567"/>
      <c r="Y174" s="567"/>
      <c r="Z174" s="567"/>
      <c r="AA174" s="567"/>
      <c r="AB174" s="567"/>
      <c r="AC174" s="567"/>
      <c r="AD174" s="567"/>
      <c r="AE174" s="567"/>
      <c r="AF174" s="568"/>
      <c r="AG174" s="69"/>
      <c r="AH174" s="204"/>
      <c r="AI174" s="204"/>
      <c r="AJ174" s="204"/>
      <c r="AK174" s="204"/>
      <c r="AL174" s="204"/>
      <c r="AM174" s="204"/>
      <c r="AN174" s="204"/>
      <c r="AO174" s="204"/>
      <c r="AP174" s="204"/>
      <c r="AQ174" s="204"/>
    </row>
    <row r="175" spans="1:43">
      <c r="A175" s="537"/>
      <c r="B175" s="538"/>
      <c r="C175" s="538"/>
      <c r="D175" s="538"/>
      <c r="E175" s="538"/>
      <c r="F175" s="538"/>
      <c r="G175" s="538"/>
      <c r="H175" s="538"/>
      <c r="I175" s="538"/>
      <c r="J175" s="71"/>
      <c r="K175" s="566"/>
      <c r="L175" s="567"/>
      <c r="M175" s="567"/>
      <c r="N175" s="567"/>
      <c r="O175" s="567"/>
      <c r="P175" s="567"/>
      <c r="Q175" s="567"/>
      <c r="R175" s="567"/>
      <c r="S175" s="567"/>
      <c r="T175" s="567"/>
      <c r="U175" s="567"/>
      <c r="V175" s="567"/>
      <c r="W175" s="567"/>
      <c r="X175" s="567"/>
      <c r="Y175" s="567"/>
      <c r="Z175" s="567"/>
      <c r="AA175" s="567"/>
      <c r="AB175" s="567"/>
      <c r="AC175" s="567"/>
      <c r="AD175" s="567"/>
      <c r="AE175" s="567"/>
      <c r="AF175" s="568"/>
      <c r="AG175" s="69"/>
      <c r="AH175" s="204"/>
      <c r="AI175" s="204"/>
      <c r="AJ175" s="204"/>
      <c r="AK175" s="204"/>
      <c r="AL175" s="204"/>
      <c r="AM175" s="204"/>
      <c r="AN175" s="204"/>
      <c r="AO175" s="204"/>
      <c r="AP175" s="204"/>
      <c r="AQ175" s="204"/>
    </row>
    <row r="176" spans="1:43" ht="15" customHeight="1">
      <c r="A176" s="537"/>
      <c r="B176" s="538"/>
      <c r="C176" s="538"/>
      <c r="D176" s="538"/>
      <c r="E176" s="538"/>
      <c r="F176" s="538"/>
      <c r="G176" s="538"/>
      <c r="H176" s="538"/>
      <c r="I176" s="538"/>
      <c r="J176" s="71"/>
      <c r="K176" s="566"/>
      <c r="L176" s="567"/>
      <c r="M176" s="567"/>
      <c r="N176" s="567"/>
      <c r="O176" s="567"/>
      <c r="P176" s="567"/>
      <c r="Q176" s="567"/>
      <c r="R176" s="567"/>
      <c r="S176" s="567"/>
      <c r="T176" s="567"/>
      <c r="U176" s="567"/>
      <c r="V176" s="567"/>
      <c r="W176" s="567"/>
      <c r="X176" s="567"/>
      <c r="Y176" s="567"/>
      <c r="Z176" s="567"/>
      <c r="AA176" s="567"/>
      <c r="AB176" s="567"/>
      <c r="AC176" s="567"/>
      <c r="AD176" s="567"/>
      <c r="AE176" s="567"/>
      <c r="AF176" s="568"/>
      <c r="AG176" s="69"/>
      <c r="AH176" s="204"/>
      <c r="AI176" s="204"/>
      <c r="AJ176" s="204"/>
      <c r="AK176" s="204"/>
      <c r="AL176" s="204"/>
      <c r="AM176" s="204"/>
      <c r="AN176" s="204"/>
      <c r="AO176" s="204"/>
      <c r="AP176" s="204"/>
      <c r="AQ176" s="204"/>
    </row>
    <row r="177" spans="1:43" ht="5.0999999999999996" customHeight="1">
      <c r="A177" s="537"/>
      <c r="B177" s="538"/>
      <c r="C177" s="538"/>
      <c r="D177" s="538"/>
      <c r="E177" s="538"/>
      <c r="F177" s="538"/>
      <c r="G177" s="538"/>
      <c r="H177" s="538"/>
      <c r="I177" s="538"/>
      <c r="J177" s="71"/>
      <c r="K177" s="566"/>
      <c r="L177" s="567"/>
      <c r="M177" s="567"/>
      <c r="N177" s="567"/>
      <c r="O177" s="567"/>
      <c r="P177" s="567"/>
      <c r="Q177" s="567"/>
      <c r="R177" s="567"/>
      <c r="S177" s="567"/>
      <c r="T177" s="567"/>
      <c r="U177" s="567"/>
      <c r="V177" s="567"/>
      <c r="W177" s="567"/>
      <c r="X177" s="567"/>
      <c r="Y177" s="567"/>
      <c r="Z177" s="567"/>
      <c r="AA177" s="567"/>
      <c r="AB177" s="567"/>
      <c r="AC177" s="567"/>
      <c r="AD177" s="567"/>
      <c r="AE177" s="567"/>
      <c r="AF177" s="568"/>
      <c r="AG177" s="69"/>
      <c r="AH177" s="204"/>
      <c r="AI177" s="204"/>
      <c r="AJ177" s="204"/>
      <c r="AK177" s="204"/>
      <c r="AL177" s="204"/>
      <c r="AM177" s="204"/>
      <c r="AN177" s="204"/>
      <c r="AO177" s="204"/>
      <c r="AP177" s="204"/>
      <c r="AQ177" s="204"/>
    </row>
    <row r="178" spans="1:43" ht="15" customHeight="1">
      <c r="A178" s="537"/>
      <c r="B178" s="538"/>
      <c r="C178" s="538"/>
      <c r="D178" s="538"/>
      <c r="E178" s="538"/>
      <c r="F178" s="538"/>
      <c r="G178" s="538"/>
      <c r="H178" s="538"/>
      <c r="I178" s="538"/>
      <c r="J178" s="71"/>
      <c r="K178" s="566"/>
      <c r="L178" s="567"/>
      <c r="M178" s="567"/>
      <c r="N178" s="567"/>
      <c r="O178" s="567"/>
      <c r="P178" s="567"/>
      <c r="Q178" s="567"/>
      <c r="R178" s="567"/>
      <c r="S178" s="567"/>
      <c r="T178" s="567"/>
      <c r="U178" s="567"/>
      <c r="V178" s="567"/>
      <c r="W178" s="567"/>
      <c r="X178" s="567"/>
      <c r="Y178" s="567"/>
      <c r="Z178" s="567"/>
      <c r="AA178" s="567"/>
      <c r="AB178" s="567"/>
      <c r="AC178" s="567"/>
      <c r="AD178" s="567"/>
      <c r="AE178" s="567"/>
      <c r="AF178" s="568"/>
      <c r="AG178" s="69"/>
      <c r="AH178" s="204"/>
      <c r="AI178" s="204"/>
      <c r="AJ178" s="204"/>
      <c r="AK178" s="204"/>
      <c r="AL178" s="204"/>
      <c r="AM178" s="204"/>
      <c r="AN178" s="204"/>
      <c r="AO178" s="204"/>
      <c r="AP178" s="204"/>
      <c r="AQ178" s="204"/>
    </row>
    <row r="179" spans="1:43" ht="5.0999999999999996" customHeight="1">
      <c r="A179" s="537"/>
      <c r="B179" s="538"/>
      <c r="C179" s="538"/>
      <c r="D179" s="538"/>
      <c r="E179" s="538"/>
      <c r="F179" s="538"/>
      <c r="G179" s="538"/>
      <c r="H179" s="538"/>
      <c r="I179" s="538"/>
      <c r="J179" s="71"/>
      <c r="K179" s="566"/>
      <c r="L179" s="567"/>
      <c r="M179" s="567"/>
      <c r="N179" s="567"/>
      <c r="O179" s="567"/>
      <c r="P179" s="567"/>
      <c r="Q179" s="567"/>
      <c r="R179" s="567"/>
      <c r="S179" s="567"/>
      <c r="T179" s="567"/>
      <c r="U179" s="567"/>
      <c r="V179" s="567"/>
      <c r="W179" s="567"/>
      <c r="X179" s="567"/>
      <c r="Y179" s="567"/>
      <c r="Z179" s="567"/>
      <c r="AA179" s="567"/>
      <c r="AB179" s="567"/>
      <c r="AC179" s="567"/>
      <c r="AD179" s="567"/>
      <c r="AE179" s="567"/>
      <c r="AF179" s="568"/>
      <c r="AG179" s="69"/>
      <c r="AH179" s="204"/>
      <c r="AI179" s="204"/>
      <c r="AJ179" s="204"/>
      <c r="AK179" s="204"/>
      <c r="AL179" s="204"/>
      <c r="AM179" s="204"/>
      <c r="AN179" s="204"/>
      <c r="AO179" s="204"/>
      <c r="AP179" s="204"/>
      <c r="AQ179" s="204"/>
    </row>
    <row r="180" spans="1:43" ht="15" customHeight="1">
      <c r="A180" s="537"/>
      <c r="B180" s="538"/>
      <c r="C180" s="538"/>
      <c r="D180" s="538"/>
      <c r="E180" s="538"/>
      <c r="F180" s="538"/>
      <c r="G180" s="538"/>
      <c r="H180" s="538"/>
      <c r="I180" s="538"/>
      <c r="J180" s="71"/>
      <c r="K180" s="569"/>
      <c r="L180" s="570"/>
      <c r="M180" s="570"/>
      <c r="N180" s="570"/>
      <c r="O180" s="570"/>
      <c r="P180" s="570"/>
      <c r="Q180" s="570"/>
      <c r="R180" s="570"/>
      <c r="S180" s="570"/>
      <c r="T180" s="570"/>
      <c r="U180" s="570"/>
      <c r="V180" s="570"/>
      <c r="W180" s="570"/>
      <c r="X180" s="570"/>
      <c r="Y180" s="570"/>
      <c r="Z180" s="570"/>
      <c r="AA180" s="570"/>
      <c r="AB180" s="570"/>
      <c r="AC180" s="570"/>
      <c r="AD180" s="570"/>
      <c r="AE180" s="570"/>
      <c r="AF180" s="571"/>
      <c r="AG180" s="69"/>
      <c r="AH180" s="204"/>
      <c r="AI180" s="204"/>
      <c r="AJ180" s="204"/>
      <c r="AK180" s="204"/>
      <c r="AL180" s="204"/>
      <c r="AM180" s="204"/>
      <c r="AN180" s="204"/>
      <c r="AO180" s="204"/>
      <c r="AP180" s="204"/>
      <c r="AQ180" s="204"/>
    </row>
    <row r="181" spans="1:43" ht="5.0999999999999996" customHeight="1">
      <c r="A181" s="537"/>
      <c r="B181" s="538"/>
      <c r="C181" s="538"/>
      <c r="D181" s="538"/>
      <c r="E181" s="538"/>
      <c r="F181" s="538"/>
      <c r="G181" s="538"/>
      <c r="H181" s="538"/>
      <c r="I181" s="538"/>
      <c r="J181" s="72"/>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4"/>
      <c r="AH181" s="204"/>
      <c r="AI181" s="204"/>
      <c r="AJ181" s="204"/>
      <c r="AK181" s="204"/>
      <c r="AL181" s="204"/>
      <c r="AM181" s="204"/>
      <c r="AN181" s="204"/>
      <c r="AO181" s="204"/>
      <c r="AP181" s="204"/>
      <c r="AQ181" s="204"/>
    </row>
    <row r="182" spans="1:43">
      <c r="AH182" s="204"/>
      <c r="AI182" s="204"/>
      <c r="AJ182" s="204"/>
      <c r="AK182" s="204"/>
      <c r="AL182" s="204"/>
      <c r="AM182" s="204"/>
      <c r="AN182" s="204"/>
      <c r="AO182" s="204"/>
      <c r="AP182" s="204"/>
      <c r="AQ182" s="204"/>
    </row>
    <row r="183" spans="1:43">
      <c r="AH183" s="204"/>
      <c r="AI183" s="204"/>
      <c r="AJ183" s="204"/>
      <c r="AK183" s="204"/>
      <c r="AL183" s="204"/>
      <c r="AM183" s="204"/>
      <c r="AN183" s="204"/>
      <c r="AO183" s="204"/>
      <c r="AP183" s="204"/>
      <c r="AQ183" s="204"/>
    </row>
    <row r="184" spans="1:43">
      <c r="AH184" s="204"/>
      <c r="AI184" s="204"/>
      <c r="AJ184" s="204"/>
      <c r="AK184" s="204"/>
      <c r="AL184" s="204"/>
      <c r="AM184" s="204"/>
      <c r="AN184" s="204"/>
      <c r="AO184" s="204"/>
      <c r="AP184" s="204"/>
      <c r="AQ184" s="204"/>
    </row>
    <row r="185" spans="1:43">
      <c r="AH185" s="204"/>
      <c r="AI185" s="204"/>
      <c r="AJ185" s="204"/>
      <c r="AK185" s="204"/>
      <c r="AL185" s="204"/>
      <c r="AM185" s="204"/>
      <c r="AN185" s="204"/>
      <c r="AO185" s="204"/>
      <c r="AP185" s="204"/>
      <c r="AQ185" s="204"/>
    </row>
    <row r="186" spans="1:43">
      <c r="AH186" s="204"/>
      <c r="AI186" s="204"/>
      <c r="AJ186" s="204"/>
      <c r="AK186" s="204"/>
      <c r="AL186" s="204"/>
      <c r="AM186" s="204"/>
      <c r="AN186" s="204"/>
      <c r="AO186" s="204"/>
      <c r="AP186" s="204"/>
      <c r="AQ186" s="204"/>
    </row>
    <row r="187" spans="1:43">
      <c r="AH187" s="204"/>
      <c r="AI187" s="204"/>
      <c r="AJ187" s="204"/>
      <c r="AK187" s="204"/>
      <c r="AL187" s="204"/>
      <c r="AM187" s="204"/>
      <c r="AN187" s="204"/>
      <c r="AO187" s="204"/>
      <c r="AP187" s="204"/>
      <c r="AQ187" s="204"/>
    </row>
    <row r="188" spans="1:43">
      <c r="AH188" s="204"/>
      <c r="AI188" s="204"/>
      <c r="AJ188" s="204"/>
      <c r="AK188" s="204"/>
      <c r="AL188" s="204"/>
      <c r="AM188" s="204"/>
      <c r="AN188" s="204"/>
      <c r="AO188" s="204"/>
      <c r="AP188" s="204"/>
      <c r="AQ188" s="204"/>
    </row>
    <row r="189" spans="1:43">
      <c r="AH189" s="204"/>
      <c r="AI189" s="204"/>
      <c r="AJ189" s="204"/>
      <c r="AK189" s="204"/>
      <c r="AL189" s="204"/>
      <c r="AM189" s="204"/>
      <c r="AN189" s="204"/>
      <c r="AO189" s="204"/>
      <c r="AP189" s="204"/>
      <c r="AQ189" s="204"/>
    </row>
    <row r="190" spans="1:43">
      <c r="AH190" s="204"/>
      <c r="AI190" s="204"/>
      <c r="AJ190" s="204"/>
      <c r="AK190" s="204"/>
      <c r="AL190" s="204"/>
      <c r="AM190" s="204"/>
      <c r="AN190" s="204"/>
      <c r="AO190" s="204"/>
      <c r="AP190" s="204"/>
      <c r="AQ190" s="204"/>
    </row>
    <row r="191" spans="1:43">
      <c r="AH191" s="204"/>
      <c r="AI191" s="204"/>
      <c r="AJ191" s="204"/>
      <c r="AK191" s="204"/>
      <c r="AL191" s="204"/>
      <c r="AM191" s="204"/>
      <c r="AN191" s="204"/>
      <c r="AO191" s="204"/>
      <c r="AP191" s="204"/>
      <c r="AQ191" s="204"/>
    </row>
    <row r="192" spans="1:43">
      <c r="AH192" s="204"/>
      <c r="AI192" s="204"/>
      <c r="AJ192" s="204"/>
      <c r="AK192" s="204"/>
      <c r="AL192" s="204"/>
      <c r="AM192" s="204"/>
      <c r="AN192" s="204"/>
      <c r="AO192" s="204"/>
      <c r="AP192" s="204"/>
      <c r="AQ192" s="204"/>
    </row>
    <row r="193" spans="34:43">
      <c r="AH193" s="204"/>
      <c r="AI193" s="204"/>
      <c r="AJ193" s="204"/>
      <c r="AK193" s="204"/>
      <c r="AL193" s="204"/>
      <c r="AM193" s="204"/>
      <c r="AN193" s="204"/>
      <c r="AO193" s="204"/>
      <c r="AP193" s="204"/>
      <c r="AQ193" s="204"/>
    </row>
    <row r="194" spans="34:43">
      <c r="AH194" s="204"/>
      <c r="AI194" s="204"/>
      <c r="AJ194" s="204"/>
      <c r="AK194" s="204"/>
      <c r="AL194" s="204"/>
      <c r="AM194" s="204"/>
      <c r="AN194" s="204"/>
      <c r="AO194" s="204"/>
      <c r="AP194" s="204"/>
      <c r="AQ194" s="204"/>
    </row>
    <row r="195" spans="34:43">
      <c r="AH195" s="204"/>
      <c r="AI195" s="204"/>
      <c r="AJ195" s="204"/>
      <c r="AK195" s="204"/>
      <c r="AL195" s="204"/>
      <c r="AM195" s="204"/>
      <c r="AN195" s="204"/>
      <c r="AO195" s="204"/>
      <c r="AP195" s="204"/>
      <c r="AQ195" s="204"/>
    </row>
    <row r="196" spans="34:43">
      <c r="AH196" s="204"/>
      <c r="AI196" s="204"/>
      <c r="AJ196" s="204"/>
      <c r="AK196" s="204"/>
      <c r="AL196" s="204"/>
      <c r="AM196" s="204"/>
      <c r="AN196" s="204"/>
      <c r="AO196" s="204"/>
      <c r="AP196" s="204"/>
      <c r="AQ196" s="204"/>
    </row>
  </sheetData>
  <sheetProtection algorithmName="SHA-512" hashValue="uAqM5klFt4NVXNSomn4RchOQBb4TxLGq65PP3KA7z/Hr8HlvR7Hg9xE/P6T3ED3AQaWKpUb5HAHTkgG/bJGT6w==" saltValue="OgCQKUUrZxJXRRd94wZXog==" spinCount="100000" sheet="1" selectLockedCells="1"/>
  <customSheetViews>
    <customSheetView guid="{F5BE8772-6784-FB4C-8209-94E9FCC2FC4F}" showGridLines="0">
      <selection activeCell="S148" sqref="S148:X148"/>
      <rowBreaks count="1" manualBreakCount="1">
        <brk id="83" max="16383" man="1"/>
      </rowBreaks>
      <pageMargins left="0.70866141732283472" right="0.70866141732283472" top="0.74803149606299213" bottom="0.74803149606299213" header="0.31496062992125984" footer="0.31496062992125984"/>
      <pageSetup paperSize="9" scale="57" orientation="portrait" r:id="rId1"/>
    </customSheetView>
  </customSheetViews>
  <mergeCells count="89">
    <mergeCell ref="S122:Y122"/>
    <mergeCell ref="O105:R105"/>
    <mergeCell ref="S116:Y116"/>
    <mergeCell ref="S118:Y118"/>
    <mergeCell ref="P70:R70"/>
    <mergeCell ref="V70:X70"/>
    <mergeCell ref="P74:R74"/>
    <mergeCell ref="V74:X74"/>
    <mergeCell ref="R83:S83"/>
    <mergeCell ref="O107:R107"/>
    <mergeCell ref="W107:Z107"/>
    <mergeCell ref="V110:Y110"/>
    <mergeCell ref="S114:Y114"/>
    <mergeCell ref="S120:Y120"/>
    <mergeCell ref="Q76:S76"/>
    <mergeCell ref="U78:V78"/>
    <mergeCell ref="A171:A181"/>
    <mergeCell ref="B171:I181"/>
    <mergeCell ref="K173:AF180"/>
    <mergeCell ref="A144:A152"/>
    <mergeCell ref="B144:I152"/>
    <mergeCell ref="Q149:AE151"/>
    <mergeCell ref="N169:AB169"/>
    <mergeCell ref="S154:X154"/>
    <mergeCell ref="S156:X156"/>
    <mergeCell ref="S158:X158"/>
    <mergeCell ref="S160:X160"/>
    <mergeCell ref="B153:I163"/>
    <mergeCell ref="B164:I170"/>
    <mergeCell ref="A153:A163"/>
    <mergeCell ref="A164:A170"/>
    <mergeCell ref="K162:AF162"/>
    <mergeCell ref="R138:AF138"/>
    <mergeCell ref="S124:Y124"/>
    <mergeCell ref="R132:S132"/>
    <mergeCell ref="B87:I95"/>
    <mergeCell ref="L122:N122"/>
    <mergeCell ref="L120:N120"/>
    <mergeCell ref="R130:S130"/>
    <mergeCell ref="R93:S93"/>
    <mergeCell ref="T93:AF93"/>
    <mergeCell ref="K112:AF112"/>
    <mergeCell ref="K91:AF91"/>
    <mergeCell ref="O88:P88"/>
    <mergeCell ref="O93:P93"/>
    <mergeCell ref="P136:Q136"/>
    <mergeCell ref="O103:R103"/>
    <mergeCell ref="W105:Z105"/>
    <mergeCell ref="A96:A143"/>
    <mergeCell ref="B96:I143"/>
    <mergeCell ref="K101:L101"/>
    <mergeCell ref="K128:N128"/>
    <mergeCell ref="L118:N118"/>
    <mergeCell ref="L124:N124"/>
    <mergeCell ref="A1:AG1"/>
    <mergeCell ref="A2:AG2"/>
    <mergeCell ref="A6:A9"/>
    <mergeCell ref="B6:I9"/>
    <mergeCell ref="Y18:Z18"/>
    <mergeCell ref="A10:A13"/>
    <mergeCell ref="B10:I13"/>
    <mergeCell ref="A14:A19"/>
    <mergeCell ref="B14:I19"/>
    <mergeCell ref="K15:P15"/>
    <mergeCell ref="P18:Q18"/>
    <mergeCell ref="A5:AG5"/>
    <mergeCell ref="M7:N7"/>
    <mergeCell ref="M11:N11"/>
    <mergeCell ref="K24:AF24"/>
    <mergeCell ref="A26:A28"/>
    <mergeCell ref="K27:AF27"/>
    <mergeCell ref="P66:R66"/>
    <mergeCell ref="V66:X66"/>
    <mergeCell ref="A87:A95"/>
    <mergeCell ref="B26:I28"/>
    <mergeCell ref="A20:A22"/>
    <mergeCell ref="B20:I22"/>
    <mergeCell ref="K21:N21"/>
    <mergeCell ref="A29:A79"/>
    <mergeCell ref="L77:AG77"/>
    <mergeCell ref="T21:AF21"/>
    <mergeCell ref="K58:AF58"/>
    <mergeCell ref="P62:R62"/>
    <mergeCell ref="V62:X62"/>
    <mergeCell ref="A80:A86"/>
    <mergeCell ref="B80:I86"/>
    <mergeCell ref="B29:I79"/>
    <mergeCell ref="A23:A25"/>
    <mergeCell ref="B23:I25"/>
  </mergeCells>
  <phoneticPr fontId="16"/>
  <conditionalFormatting sqref="K15:P15 K21:N21 K24:AF24 K27:AF27">
    <cfRule type="containsBlanks" dxfId="140" priority="135">
      <formula>LEN(TRIM(K15))=0</formula>
    </cfRule>
  </conditionalFormatting>
  <conditionalFormatting sqref="K88 K101:L101">
    <cfRule type="containsBlanks" dxfId="139" priority="134">
      <formula>LEN(TRIM(K88))=0</formula>
    </cfRule>
  </conditionalFormatting>
  <conditionalFormatting sqref="O103:R103">
    <cfRule type="expression" dxfId="138" priority="130">
      <formula>AND(K101="ア　月給",O103="")</formula>
    </cfRule>
  </conditionalFormatting>
  <conditionalFormatting sqref="O107:R107">
    <cfRule type="expression" dxfId="137" priority="129">
      <formula>AND(K101="ウ　時給",O107="")</formula>
    </cfRule>
  </conditionalFormatting>
  <conditionalFormatting sqref="O105:R105">
    <cfRule type="expression" dxfId="136" priority="128">
      <formula>AND(K101="イ　日給",O105="")</formula>
    </cfRule>
  </conditionalFormatting>
  <conditionalFormatting sqref="S145">
    <cfRule type="expression" dxfId="135" priority="127">
      <formula>AND(N145="有",S145="")</formula>
    </cfRule>
  </conditionalFormatting>
  <conditionalFormatting sqref="W105:Z105">
    <cfRule type="expression" dxfId="134" priority="126">
      <formula>AND(K101="イ　日給",W105="")</formula>
    </cfRule>
  </conditionalFormatting>
  <conditionalFormatting sqref="W107:Z107">
    <cfRule type="expression" dxfId="133" priority="125">
      <formula>AND(K101="ウ　時給",W107="")</formula>
    </cfRule>
  </conditionalFormatting>
  <conditionalFormatting sqref="O88">
    <cfRule type="containsBlanks" dxfId="132" priority="117">
      <formula>LEN(TRIM(O88))=0</formula>
    </cfRule>
  </conditionalFormatting>
  <conditionalFormatting sqref="R36">
    <cfRule type="containsBlanks" dxfId="131" priority="119">
      <formula>LEN(TRIM(R36))=0</formula>
    </cfRule>
  </conditionalFormatting>
  <conditionalFormatting sqref="K93">
    <cfRule type="containsBlanks" dxfId="130" priority="114">
      <formula>LEN(TRIM(K93))=0</formula>
    </cfRule>
  </conditionalFormatting>
  <conditionalFormatting sqref="O93">
    <cfRule type="containsBlanks" dxfId="129" priority="113">
      <formula>LEN(TRIM(O93))=0</formula>
    </cfRule>
  </conditionalFormatting>
  <conditionalFormatting sqref="S18">
    <cfRule type="expression" dxfId="128" priority="112">
      <formula>AND(K15="ア．雇用期間の定め有り",S18="")</formula>
    </cfRule>
  </conditionalFormatting>
  <conditionalFormatting sqref="P18:Q18">
    <cfRule type="expression" dxfId="127" priority="111">
      <formula>AND(K15="ア．雇用期間の定め有り",P18="")</formula>
    </cfRule>
  </conditionalFormatting>
  <conditionalFormatting sqref="U18">
    <cfRule type="expression" dxfId="126" priority="110">
      <formula>AND(K15="ア．雇用期間の定め有り",U18="")</formula>
    </cfRule>
  </conditionalFormatting>
  <conditionalFormatting sqref="AB18">
    <cfRule type="expression" dxfId="125" priority="108">
      <formula>AND(K15="ア．雇用期間の定め有り",AB18="")</formula>
    </cfRule>
  </conditionalFormatting>
  <conditionalFormatting sqref="AD18">
    <cfRule type="expression" dxfId="124" priority="107">
      <formula>AND(K15="ア．雇用期間の定め有り",AD18="")</formula>
    </cfRule>
  </conditionalFormatting>
  <conditionalFormatting sqref="T21:AF21">
    <cfRule type="expression" dxfId="123" priority="105">
      <formula>AND(K21="その他",T21="")</formula>
    </cfRule>
  </conditionalFormatting>
  <conditionalFormatting sqref="L38">
    <cfRule type="expression" dxfId="122" priority="104">
      <formula>AND(R36&lt;&gt;"",L38="")</formula>
    </cfRule>
  </conditionalFormatting>
  <conditionalFormatting sqref="O38">
    <cfRule type="expression" dxfId="121" priority="101">
      <formula>AND(R36&lt;&gt;"",O38="")</formula>
    </cfRule>
  </conditionalFormatting>
  <conditionalFormatting sqref="L42">
    <cfRule type="expression" dxfId="120" priority="100">
      <formula>AND(R36&lt;&gt;"",L42="")</formula>
    </cfRule>
  </conditionalFormatting>
  <conditionalFormatting sqref="O42">
    <cfRule type="expression" dxfId="119" priority="99">
      <formula>AND(R36&lt;&gt;"",O42="")</formula>
    </cfRule>
  </conditionalFormatting>
  <conditionalFormatting sqref="M48">
    <cfRule type="expression" dxfId="118" priority="98">
      <formula>AND(R36&lt;&gt;"",M48="")</formula>
    </cfRule>
  </conditionalFormatting>
  <conditionalFormatting sqref="O48">
    <cfRule type="expression" dxfId="117" priority="97">
      <formula>AND(R36&lt;&gt;"",O48="")</formula>
    </cfRule>
  </conditionalFormatting>
  <conditionalFormatting sqref="T48">
    <cfRule type="expression" dxfId="116" priority="96">
      <formula>AND(R36&lt;&gt;"",T48="")</formula>
    </cfRule>
  </conditionalFormatting>
  <conditionalFormatting sqref="V48">
    <cfRule type="expression" dxfId="115" priority="95">
      <formula>AND(R36&lt;&gt;"",V48="")</formula>
    </cfRule>
  </conditionalFormatting>
  <conditionalFormatting sqref="AA48">
    <cfRule type="expression" dxfId="114" priority="94">
      <formula>AND(R36&lt;&gt;"",AA48="")</formula>
    </cfRule>
  </conditionalFormatting>
  <conditionalFormatting sqref="M44">
    <cfRule type="expression" dxfId="113" priority="93">
      <formula>AND(R36&lt;&gt;"",M44="")</formula>
    </cfRule>
  </conditionalFormatting>
  <conditionalFormatting sqref="O44">
    <cfRule type="expression" dxfId="112" priority="92">
      <formula>AND(R36&lt;&gt;"",O44="")</formula>
    </cfRule>
  </conditionalFormatting>
  <conditionalFormatting sqref="T44">
    <cfRule type="expression" dxfId="111" priority="91">
      <formula>AND(R36&lt;&gt;"",T44="")</formula>
    </cfRule>
  </conditionalFormatting>
  <conditionalFormatting sqref="V44">
    <cfRule type="expression" dxfId="110" priority="90">
      <formula>AND(R36&lt;&gt;"",V44="")</formula>
    </cfRule>
  </conditionalFormatting>
  <conditionalFormatting sqref="AA44">
    <cfRule type="expression" dxfId="109" priority="89">
      <formula>AND(R36&lt;&gt;"",AA44="")</formula>
    </cfRule>
  </conditionalFormatting>
  <conditionalFormatting sqref="R132">
    <cfRule type="containsBlanks" dxfId="108" priority="88">
      <formula>LEN(TRIM(R132))=0</formula>
    </cfRule>
  </conditionalFormatting>
  <conditionalFormatting sqref="K128:N128">
    <cfRule type="containsBlanks" dxfId="107" priority="85">
      <formula>LEN(TRIM(K128))=0</formula>
    </cfRule>
  </conditionalFormatting>
  <conditionalFormatting sqref="P134">
    <cfRule type="containsBlanks" dxfId="106" priority="84">
      <formula>LEN(TRIM(P134))=0</formula>
    </cfRule>
  </conditionalFormatting>
  <conditionalFormatting sqref="P136:Q136">
    <cfRule type="containsBlanks" dxfId="105" priority="83">
      <formula>LEN(TRIM(P136))=0</formula>
    </cfRule>
  </conditionalFormatting>
  <conditionalFormatting sqref="R136">
    <cfRule type="containsBlanks" dxfId="104" priority="82">
      <formula>LEN(TRIM(R136))=0</formula>
    </cfRule>
  </conditionalFormatting>
  <conditionalFormatting sqref="N138">
    <cfRule type="containsBlanks" dxfId="103" priority="81">
      <formula>LEN(TRIM(N138))=0</formula>
    </cfRule>
  </conditionalFormatting>
  <conditionalFormatting sqref="N140">
    <cfRule type="containsBlanks" dxfId="102" priority="80">
      <formula>LEN(TRIM(N140))=0</formula>
    </cfRule>
  </conditionalFormatting>
  <conditionalFormatting sqref="N142">
    <cfRule type="containsBlanks" dxfId="101" priority="79">
      <formula>LEN(TRIM(N142))=0</formula>
    </cfRule>
  </conditionalFormatting>
  <conditionalFormatting sqref="R138:AF138">
    <cfRule type="expression" dxfId="100" priority="78">
      <formula>AND(N138="有",R138="")</formula>
    </cfRule>
  </conditionalFormatting>
  <conditionalFormatting sqref="O46">
    <cfRule type="expression" dxfId="99" priority="76">
      <formula>AND(R36&lt;&gt;"",O46="")</formula>
    </cfRule>
  </conditionalFormatting>
  <conditionalFormatting sqref="M52">
    <cfRule type="expression" dxfId="98" priority="70">
      <formula>AND(R36&lt;&gt;"",M52="")</formula>
    </cfRule>
  </conditionalFormatting>
  <conditionalFormatting sqref="O52">
    <cfRule type="expression" dxfId="97" priority="69">
      <formula>AND(R36&lt;&gt;"",O52="")</formula>
    </cfRule>
  </conditionalFormatting>
  <conditionalFormatting sqref="T52">
    <cfRule type="expression" dxfId="96" priority="68">
      <formula>AND(R36&lt;&gt;"",T52="")</formula>
    </cfRule>
  </conditionalFormatting>
  <conditionalFormatting sqref="V52">
    <cfRule type="expression" dxfId="95" priority="67">
      <formula>AND(R36&lt;&gt;"",V52="")</formula>
    </cfRule>
  </conditionalFormatting>
  <conditionalFormatting sqref="AA52">
    <cfRule type="expression" dxfId="94" priority="66">
      <formula>AND(R36&lt;&gt;"",AA52="")</formula>
    </cfRule>
  </conditionalFormatting>
  <conditionalFormatting sqref="L50">
    <cfRule type="expression" dxfId="93" priority="65">
      <formula>AND(R36&lt;&gt;"",L50="")</formula>
    </cfRule>
  </conditionalFormatting>
  <conditionalFormatting sqref="O50">
    <cfRule type="expression" dxfId="92" priority="64">
      <formula>AND(R36&lt;&gt;"",O50="")</formula>
    </cfRule>
  </conditionalFormatting>
  <conditionalFormatting sqref="N145">
    <cfRule type="containsBlanks" dxfId="91" priority="63">
      <formula>LEN(TRIM(N145))=0</formula>
    </cfRule>
  </conditionalFormatting>
  <conditionalFormatting sqref="N165">
    <cfRule type="containsBlanks" dxfId="90" priority="58">
      <formula>LEN(TRIM(N165))=0</formula>
    </cfRule>
  </conditionalFormatting>
  <conditionalFormatting sqref="N167">
    <cfRule type="containsBlanks" dxfId="89" priority="57">
      <formula>LEN(TRIM(N167))=0</formula>
    </cfRule>
  </conditionalFormatting>
  <conditionalFormatting sqref="S118:Y118">
    <cfRule type="expression" dxfId="88" priority="56">
      <formula>AND(L118&lt;&gt;"",S118="")</formula>
    </cfRule>
  </conditionalFormatting>
  <conditionalFormatting sqref="S120:Y120">
    <cfRule type="expression" dxfId="87" priority="55">
      <formula>AND(L120&lt;&gt;"",S120="")</formula>
    </cfRule>
  </conditionalFormatting>
  <conditionalFormatting sqref="S122:Y122">
    <cfRule type="expression" dxfId="86" priority="54">
      <formula>AND(L122&lt;&gt;"",S122="")</formula>
    </cfRule>
  </conditionalFormatting>
  <conditionalFormatting sqref="S124:Y124">
    <cfRule type="expression" dxfId="85" priority="53">
      <formula>AND(L124&lt;&gt;"",S124="")</formula>
    </cfRule>
  </conditionalFormatting>
  <conditionalFormatting sqref="P7 R7 P11 R11">
    <cfRule type="containsBlanks" dxfId="84" priority="52">
      <formula>LEN(TRIM(P7))=0</formula>
    </cfRule>
  </conditionalFormatting>
  <conditionalFormatting sqref="M7:N7">
    <cfRule type="containsBlanks" dxfId="83" priority="51">
      <formula>LEN(TRIM(M7))=0</formula>
    </cfRule>
  </conditionalFormatting>
  <conditionalFormatting sqref="M40">
    <cfRule type="expression" dxfId="82" priority="258">
      <formula>AND(R36&lt;&gt;"",M40="")</formula>
    </cfRule>
  </conditionalFormatting>
  <conditionalFormatting sqref="O40">
    <cfRule type="expression" dxfId="81" priority="259">
      <formula>AND(R36&lt;&gt;"",O40="")</formula>
    </cfRule>
  </conditionalFormatting>
  <conditionalFormatting sqref="T40">
    <cfRule type="expression" dxfId="80" priority="260">
      <formula>AND(R36&lt;&gt;"",T40="")</formula>
    </cfRule>
  </conditionalFormatting>
  <conditionalFormatting sqref="V40">
    <cfRule type="expression" dxfId="79" priority="261">
      <formula>AND(R36&lt;&gt;"",V40="")</formula>
    </cfRule>
  </conditionalFormatting>
  <conditionalFormatting sqref="AA40">
    <cfRule type="expression" dxfId="78" priority="262">
      <formula>AND(R36&lt;&gt;"",AA40="")</formula>
    </cfRule>
  </conditionalFormatting>
  <conditionalFormatting sqref="V110:Y110">
    <cfRule type="expression" dxfId="77" priority="264">
      <formula>AND(G106="日給",V110="")</formula>
    </cfRule>
  </conditionalFormatting>
  <conditionalFormatting sqref="S54">
    <cfRule type="containsBlanks" dxfId="76" priority="49">
      <formula>LEN(TRIM(S54))=0</formula>
    </cfRule>
  </conditionalFormatting>
  <conditionalFormatting sqref="AU60">
    <cfRule type="expression" dxfId="75" priority="43">
      <formula>IF(K112="有","","")</formula>
    </cfRule>
  </conditionalFormatting>
  <conditionalFormatting sqref="M60">
    <cfRule type="containsBlanks" dxfId="74" priority="266">
      <formula>LEN(TRIM(M60))=0</formula>
    </cfRule>
  </conditionalFormatting>
  <conditionalFormatting sqref="P60">
    <cfRule type="containsBlanks" dxfId="73" priority="267">
      <formula>LEN(TRIM(P60))=0</formula>
    </cfRule>
  </conditionalFormatting>
  <conditionalFormatting sqref="P62">
    <cfRule type="containsBlanks" dxfId="72" priority="40">
      <formula>LEN(TRIM(P62))=0</formula>
    </cfRule>
  </conditionalFormatting>
  <conditionalFormatting sqref="V62">
    <cfRule type="containsBlanks" dxfId="71" priority="39">
      <formula>LEN(TRIM(V62))=0</formula>
    </cfRule>
  </conditionalFormatting>
  <conditionalFormatting sqref="AU64">
    <cfRule type="expression" dxfId="70" priority="38">
      <formula>IF(K116="有","","")</formula>
    </cfRule>
  </conditionalFormatting>
  <conditionalFormatting sqref="M64">
    <cfRule type="expression" dxfId="69" priority="37">
      <formula>AND(R36="有",M64="")</formula>
    </cfRule>
  </conditionalFormatting>
  <conditionalFormatting sqref="P64">
    <cfRule type="expression" dxfId="68" priority="36">
      <formula>AND(R36="有",P64="")</formula>
    </cfRule>
  </conditionalFormatting>
  <conditionalFormatting sqref="Q76">
    <cfRule type="containsBlanks" dxfId="67" priority="32">
      <formula>LEN(TRIM(Q76))=0</formula>
    </cfRule>
  </conditionalFormatting>
  <conditionalFormatting sqref="Q78">
    <cfRule type="containsBlanks" dxfId="66" priority="31">
      <formula>LEN(TRIM(Q78))=0</formula>
    </cfRule>
  </conditionalFormatting>
  <conditionalFormatting sqref="U78">
    <cfRule type="expression" dxfId="65" priority="30">
      <formula>AND(Q78="有",U78="")</formula>
    </cfRule>
  </conditionalFormatting>
  <conditionalFormatting sqref="AU37:AU38">
    <cfRule type="expression" dxfId="64" priority="265">
      <formula>IF(#REF!="有","","")</formula>
    </cfRule>
  </conditionalFormatting>
  <conditionalFormatting sqref="O83 R83">
    <cfRule type="containsBlanks" dxfId="63" priority="29">
      <formula>LEN(TRIM(O83))=0</formula>
    </cfRule>
  </conditionalFormatting>
  <conditionalFormatting sqref="R85">
    <cfRule type="containsBlanks" dxfId="62" priority="28">
      <formula>LEN(TRIM(R85))=0</formula>
    </cfRule>
  </conditionalFormatting>
  <conditionalFormatting sqref="T90">
    <cfRule type="containsBlanks" dxfId="61" priority="27">
      <formula>LEN(TRIM(T90))=0</formula>
    </cfRule>
  </conditionalFormatting>
  <conditionalFormatting sqref="R130">
    <cfRule type="containsBlanks" dxfId="60" priority="26">
      <formula>LEN(TRIM(R130))=0</formula>
    </cfRule>
  </conditionalFormatting>
  <conditionalFormatting sqref="S154">
    <cfRule type="containsBlanks" dxfId="59" priority="25">
      <formula>LEN(TRIM(S154))=0</formula>
    </cfRule>
  </conditionalFormatting>
  <conditionalFormatting sqref="S156">
    <cfRule type="containsBlanks" dxfId="58" priority="20">
      <formula>LEN(TRIM(S156))=0</formula>
    </cfRule>
  </conditionalFormatting>
  <conditionalFormatting sqref="S158">
    <cfRule type="containsBlanks" dxfId="57" priority="19">
      <formula>LEN(TRIM(S158))=0</formula>
    </cfRule>
  </conditionalFormatting>
  <conditionalFormatting sqref="S160">
    <cfRule type="containsBlanks" dxfId="56" priority="18">
      <formula>LEN(TRIM(S160))=0</formula>
    </cfRule>
  </conditionalFormatting>
  <conditionalFormatting sqref="L46">
    <cfRule type="expression" dxfId="55" priority="14">
      <formula>AND(R36&lt;&gt;"",L46="")</formula>
    </cfRule>
  </conditionalFormatting>
  <conditionalFormatting sqref="P66:R67 P70:R71">
    <cfRule type="expression" dxfId="54" priority="13">
      <formula>AND(R36="有",P66="")</formula>
    </cfRule>
  </conditionalFormatting>
  <conditionalFormatting sqref="V66:V67 V70:V71">
    <cfRule type="expression" dxfId="53" priority="12">
      <formula>AND(R36="有",V66="")</formula>
    </cfRule>
  </conditionalFormatting>
  <conditionalFormatting sqref="AU68">
    <cfRule type="expression" dxfId="52" priority="11">
      <formula>IF(K120="有","","")</formula>
    </cfRule>
  </conditionalFormatting>
  <conditionalFormatting sqref="M68">
    <cfRule type="expression" dxfId="51" priority="10">
      <formula>AND(R40="有",M68="")</formula>
    </cfRule>
  </conditionalFormatting>
  <conditionalFormatting sqref="P68">
    <cfRule type="expression" dxfId="50" priority="9">
      <formula>AND(R40="有",P68="")</formula>
    </cfRule>
  </conditionalFormatting>
  <conditionalFormatting sqref="P74:R74">
    <cfRule type="expression" dxfId="49" priority="8">
      <formula>AND(R44="有",P74="")</formula>
    </cfRule>
  </conditionalFormatting>
  <conditionalFormatting sqref="V74">
    <cfRule type="expression" dxfId="48" priority="7">
      <formula>AND(R44="有",V74="")</formula>
    </cfRule>
  </conditionalFormatting>
  <conditionalFormatting sqref="AU72">
    <cfRule type="expression" dxfId="47" priority="6">
      <formula>IF(K124="有","","")</formula>
    </cfRule>
  </conditionalFormatting>
  <conditionalFormatting sqref="M72">
    <cfRule type="expression" dxfId="46" priority="5">
      <formula>AND(R44="有",M72="")</formula>
    </cfRule>
  </conditionalFormatting>
  <conditionalFormatting sqref="P72">
    <cfRule type="expression" dxfId="45" priority="4">
      <formula>AND(R44="有",P72="")</formula>
    </cfRule>
  </conditionalFormatting>
  <conditionalFormatting sqref="M11:N11">
    <cfRule type="containsBlanks" dxfId="44" priority="3">
      <formula>LEN(TRIM(M11))=0</formula>
    </cfRule>
  </conditionalFormatting>
  <conditionalFormatting sqref="Y18:Z18">
    <cfRule type="expression" dxfId="43" priority="1">
      <formula>AND(K15="ア．雇用期間の定め有り",Y18="")</formula>
    </cfRule>
  </conditionalFormatting>
  <dataValidations count="30">
    <dataValidation type="list" allowBlank="1" showInputMessage="1" showErrorMessage="1" sqref="S18 AB18 P7 P11" xr:uid="{62CD932A-D232-2349-8FBA-23C8D17402D6}">
      <formula1>"1,2,3,4,5,6,7,8,9,10,11,12"</formula1>
    </dataValidation>
    <dataValidation type="list" allowBlank="1" showInputMessage="1" showErrorMessage="1" sqref="U18 AD18 R7 R11" xr:uid="{7B6F691C-B007-AD41-9A20-8B656B9182F5}">
      <formula1>"1,2,3,4,5,6,7,8,9,10,11,12,13,14,15,16,17,18,19,20,21,22,23,24,25,26,27,28,29,30,31"</formula1>
    </dataValidation>
    <dataValidation operator="greaterThanOrEqual" allowBlank="1" showInputMessage="1" showErrorMessage="1" errorTitle="数字で入力してください" sqref="V110:Y110" xr:uid="{D3A347AF-9645-1141-B60E-1846DA6B8B35}"/>
    <dataValidation type="list" allowBlank="1" showInputMessage="1" showErrorMessage="1" errorTitle="選択してください" sqref="K101:L101" xr:uid="{25110884-0817-5245-BA93-51660D5A014C}">
      <formula1>"ア　月給,イ　日給,ウ　時給"</formula1>
    </dataValidation>
    <dataValidation type="list" allowBlank="1" showInputMessage="1" showErrorMessage="1" errorTitle="選択してください" sqref="R36 T90 R85 N145 N142 N140 N138 N165 N167 S54 Q78" xr:uid="{E9E66B68-3219-7F4D-81B9-A547CF2278F8}">
      <formula1>"有,無"</formula1>
    </dataValidation>
    <dataValidation type="whole" operator="greaterThanOrEqual" allowBlank="1" showInputMessage="1" showErrorMessage="1" errorTitle="入力してください" sqref="S147" xr:uid="{AFA755C8-B386-034F-80D8-B2C4138B328E}">
      <formula1>1</formula1>
    </dataValidation>
    <dataValidation type="list" allowBlank="1" showInputMessage="1" showErrorMessage="1" errorTitle="選択してください" sqref="L38 O38 L42 O42 N110 Q110 P64 O46 L50 O50 M60 P60 M64 L46 P68 M68 P72 M72" xr:uid="{E5C9C19A-F30B-F14C-B15F-52BA4D33AF67}">
      <formula1>"1,2,3,4,5,6,7,8,9,10,11,12"</formula1>
    </dataValidation>
    <dataValidation type="list" allowBlank="1" showInputMessage="1" showErrorMessage="1" errorTitle="選択してください" sqref="M40 T40 T48 M44 T52 T44 M52 M48" xr:uid="{E98DBC44-F9F8-D046-A22C-1E712DECF4B4}">
      <formula1>"0,1,2,3,4,5,6,7,8,9,10,11,12,13,14,15,16,17,18,19,20,21,22,23,24"</formula1>
    </dataValidation>
    <dataValidation type="list" allowBlank="1" showInputMessage="1" showErrorMessage="1" errorTitle="選択してください" sqref="K21:N21" xr:uid="{BD8C0F55-55F1-EF4C-AE1D-4CD0BF738198}">
      <formula1>"正社員,契約社員,パートタイマー,嘱託,その他"</formula1>
    </dataValidation>
    <dataValidation type="list" allowBlank="1" showInputMessage="1" showErrorMessage="1" errorTitle="選択してください" sqref="K15:P15" xr:uid="{AAC92086-E2C4-0B49-B3F0-3C58EA49EFAE}">
      <formula1>"ア．雇用期間の定め有り,イ．雇用期間の定め無し"</formula1>
    </dataValidation>
    <dataValidation type="list" allowBlank="1" showInputMessage="1" showErrorMessage="1" errorTitle="選択してください" sqref="O83" xr:uid="{D24B6520-BD7C-4842-8284-B44C66E46809}">
      <formula1>"週,月"</formula1>
    </dataValidation>
    <dataValidation type="list" allowBlank="1" showInputMessage="1" showErrorMessage="1" sqref="P136" xr:uid="{0A49838F-17E2-F149-9A0B-637EAF433927}">
      <formula1>"当月,翌月"</formula1>
    </dataValidation>
    <dataValidation type="list" allowBlank="1" showInputMessage="1" showErrorMessage="1" sqref="R136 P134" xr:uid="{C51FD69E-3CA6-3347-BD25-F2746FC3AF60}">
      <formula1>"末,1,2,3,4,5,6,7,8,9,10,11,12,13,14,15,16,17,18,19,20,21,22,23,24,25,26,27,28,29,30,31"</formula1>
    </dataValidation>
    <dataValidation type="whole" operator="greaterThanOrEqual" showInputMessage="1" showErrorMessage="1" errorTitle="入力してください" sqref="K128:N128" xr:uid="{5E6E0A59-AFD6-EE4C-9A41-6D22AB98DBF0}">
      <formula1>0</formula1>
    </dataValidation>
    <dataValidation type="decimal" operator="greaterThanOrEqual" showInputMessage="1" showErrorMessage="1" errorTitle="入力してください" sqref="Q76 P62 V62 P70:P71 V66:V67 P66:P67 V70:V71 P74 V74" xr:uid="{7EC234D7-5800-EE4E-8CFC-2F338625C0BE}">
      <formula1>0</formula1>
    </dataValidation>
    <dataValidation type="whole" operator="greaterThanOrEqual" showInputMessage="1" showErrorMessage="1" errorTitle="選択してください" sqref="AA40 AA44 AA48 AA52" xr:uid="{F8378A04-A538-884B-8EAC-747069BA2119}">
      <formula1>0</formula1>
    </dataValidation>
    <dataValidation type="whole" operator="greaterThanOrEqual" showInputMessage="1" showErrorMessage="1" sqref="S145 S114:Y114 S116:Y116 S118:Y118 S120:Y120 S122:Y122 S124:Y124" xr:uid="{21C0F11F-3867-A743-AE41-3543C5AB2643}">
      <formula1>0</formula1>
    </dataValidation>
    <dataValidation type="whole" operator="greaterThanOrEqual" allowBlank="1" showInputMessage="1" showErrorMessage="1" sqref="AE146" xr:uid="{7629306F-A7E1-464B-8C9B-A264F6B1EC9D}">
      <formula1>0</formula1>
    </dataValidation>
    <dataValidation type="whole" operator="greaterThanOrEqual" allowBlank="1" showInputMessage="1" showErrorMessage="1" errorTitle="数字で入力してください" sqref="O103:R103 O105:R105 O107:R107 W105:Z105 W107:Z107" xr:uid="{0B4E97EA-7AD0-5E4F-B3F3-9417F4755022}">
      <formula1>0</formula1>
    </dataValidation>
    <dataValidation type="decimal" operator="greaterThanOrEqual" allowBlank="1" showInputMessage="1" showErrorMessage="1" sqref="U78:V78" xr:uid="{840E043F-BC80-4CF7-8E43-BCDEA7719B7E}">
      <formula1>0</formula1>
    </dataValidation>
    <dataValidation type="list" allowBlank="1" showInputMessage="1" showErrorMessage="1" errorTitle="選択してください" sqref="S156:X156" xr:uid="{D9774554-A3DE-3642-B003-3B88D2B43647}">
      <formula1>"加入済,申請中（申請予定を含む）,加入しない"</formula1>
    </dataValidation>
    <dataValidation type="textLength" operator="greaterThanOrEqual" allowBlank="1" showInputMessage="1" showErrorMessage="1" errorTitle="入力してください" sqref="K24:AF24 K27:AF27 R83:S83" xr:uid="{F205A03D-EAE3-4319-8566-80EB4D124BC5}">
      <formula1>1</formula1>
    </dataValidation>
    <dataValidation type="textLength" operator="lessThanOrEqual" allowBlank="1" showInputMessage="1" showErrorMessage="1" errorTitle="入力してください" sqref="O88:P88" xr:uid="{37975224-651E-4128-92F7-E19ED74BB3A9}">
      <formula1>16</formula1>
    </dataValidation>
    <dataValidation type="textLength" operator="lessThanOrEqual" allowBlank="1" showInputMessage="1" showErrorMessage="1" errorTitle="入力してください" sqref="O93:P94 R93" xr:uid="{2635A91E-0815-40DE-9A5A-79263A61A2DC}">
      <formula1>10</formula1>
    </dataValidation>
    <dataValidation type="textLength" operator="lessThanOrEqual" allowBlank="1" showInputMessage="1" showErrorMessage="1" errorTitle="入力してください" sqref="Q149:AE151" xr:uid="{BB3BB156-0B05-4050-B511-B872120826E1}">
      <formula1>60</formula1>
    </dataValidation>
    <dataValidation type="textLength" operator="lessThanOrEqual" allowBlank="1" showInputMessage="1" showErrorMessage="1" sqref="T93:AF93" xr:uid="{B63CBC5F-6DE9-2441-9015-915FD92A361E}">
      <formula1>250</formula1>
    </dataValidation>
    <dataValidation type="list" allowBlank="1" showInputMessage="1" showErrorMessage="1" errorTitle="選択してください" sqref="S154:X154 S158:X158 S160:X160" xr:uid="{BA628F5B-3967-9149-A317-92561C706DD0}">
      <formula1>"加入済,加入しない"</formula1>
    </dataValidation>
    <dataValidation type="list" operator="greaterThanOrEqual" allowBlank="1" showInputMessage="1" showErrorMessage="1" errorTitle="選択してください" sqref="M7:N7 M11:N11" xr:uid="{FB892372-E19E-314C-9237-89D3FF40F468}">
      <formula1>"2021,2022"</formula1>
    </dataValidation>
    <dataValidation type="list" allowBlank="1" showInputMessage="1" showErrorMessage="1" sqref="P18:Q18 Y18:Z18" xr:uid="{ECB00D12-4FCF-224B-8D5A-40EBEB8806C3}">
      <formula1>"2027,2026,2025,2024,2023,2022,2021,2020,2019,2018"</formula1>
    </dataValidation>
    <dataValidation type="list" allowBlank="1" showInputMessage="1" showErrorMessage="1" errorTitle="選択してください" sqref="O40 O44 O48 O52 V40 V44 V48 V52" xr:uid="{77FEB7C8-1799-FB4A-8A34-FB17AA21A831}">
      <formula1>"0,5,10,15,20,25,30,35,40,45,50,55"</formula1>
    </dataValidation>
  </dataValidations>
  <pageMargins left="0.70866141732283472" right="0.70866141732283472" top="0.74803149606299213" bottom="0.74803149606299213" header="0.31496062992125984" footer="0.31496062992125984"/>
  <pageSetup paperSize="9" scale="56" orientation="portrait" r:id="rId2"/>
  <rowBreaks count="1" manualBreakCount="1">
    <brk id="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1C12-8A00-D241-9D1B-59E769AF186E}">
  <dimension ref="A1:AH52"/>
  <sheetViews>
    <sheetView showGridLines="0" zoomScale="110" zoomScaleNormal="110" zoomScaleSheetLayoutView="85" zoomScalePageLayoutView="75" workbookViewId="0">
      <selection activeCell="U8" sqref="U8:V8"/>
    </sheetView>
  </sheetViews>
  <sheetFormatPr defaultColWidth="10.5546875" defaultRowHeight="15.75"/>
  <cols>
    <col min="1" max="31" width="3.6640625" style="41" customWidth="1"/>
    <col min="32" max="32" width="3.33203125" style="41" customWidth="1"/>
    <col min="33" max="78" width="3.6640625" style="41" customWidth="1"/>
    <col min="79" max="16384" width="10.5546875" style="41"/>
  </cols>
  <sheetData>
    <row r="1" spans="1:33" ht="24">
      <c r="A1" s="414" t="s">
        <v>391</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row>
    <row r="2" spans="1:33" ht="19.5">
      <c r="A2" s="415" t="str">
        <f>'F1'!A2</f>
        <v>令和４年度第２回</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row>
    <row r="4" spans="1:33" ht="17.25">
      <c r="A4" s="52" t="s">
        <v>406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ht="15" customHeight="1">
      <c r="A5" s="105" t="s">
        <v>378</v>
      </c>
      <c r="B5" s="111"/>
      <c r="C5" s="111"/>
      <c r="D5" s="111"/>
      <c r="E5" s="111"/>
      <c r="F5" s="111"/>
      <c r="G5" s="111"/>
      <c r="H5" s="111"/>
      <c r="I5" s="111"/>
      <c r="J5" s="66"/>
      <c r="K5" s="66"/>
      <c r="L5" s="66"/>
      <c r="M5" s="66"/>
      <c r="N5" s="66"/>
      <c r="O5" s="66"/>
      <c r="P5" s="66"/>
      <c r="Q5" s="66"/>
      <c r="R5" s="66"/>
      <c r="S5" s="66"/>
      <c r="T5" s="66"/>
      <c r="U5" s="66"/>
      <c r="V5" s="66"/>
      <c r="W5" s="66"/>
      <c r="X5" s="66"/>
      <c r="Y5" s="66"/>
      <c r="Z5" s="66"/>
      <c r="AA5" s="66"/>
      <c r="AB5" s="66"/>
      <c r="AC5" s="66"/>
      <c r="AD5" s="66"/>
      <c r="AE5" s="66"/>
      <c r="AF5" s="66"/>
      <c r="AG5" s="66"/>
    </row>
    <row r="6" spans="1:33" ht="15" customHeight="1">
      <c r="A6" s="208" t="s">
        <v>301</v>
      </c>
      <c r="B6" s="208"/>
      <c r="C6" s="208"/>
      <c r="D6" s="208"/>
      <c r="E6" s="208"/>
      <c r="F6" s="208"/>
      <c r="G6" s="208"/>
      <c r="H6" s="208"/>
      <c r="I6" s="208"/>
      <c r="J6" s="76"/>
      <c r="K6" s="75"/>
      <c r="L6" s="75"/>
      <c r="M6" s="77"/>
      <c r="N6" s="75"/>
      <c r="O6" s="75"/>
      <c r="P6" s="75"/>
      <c r="Q6" s="75"/>
      <c r="R6" s="75"/>
      <c r="S6" s="75"/>
      <c r="T6" s="77"/>
      <c r="U6" s="75"/>
      <c r="V6" s="75"/>
      <c r="W6" s="75"/>
      <c r="X6" s="75"/>
      <c r="Y6" s="75"/>
      <c r="Z6" s="75"/>
      <c r="AA6" s="75"/>
      <c r="AB6" s="75"/>
      <c r="AC6" s="75"/>
      <c r="AD6" s="77"/>
      <c r="AE6" s="75"/>
      <c r="AF6" s="75"/>
      <c r="AG6" s="75"/>
    </row>
    <row r="7" spans="1:33" ht="5.0999999999999996" customHeight="1">
      <c r="A7" s="604">
        <f ca="1">MAX(INDIRECT(ADDRESS(1,COLUMN())):INDIRECT(ADDRESS(ROW()-1,COLUMN())))+1</f>
        <v>1</v>
      </c>
      <c r="B7" s="417" t="s">
        <v>136</v>
      </c>
      <c r="C7" s="417"/>
      <c r="D7" s="417"/>
      <c r="E7" s="417"/>
      <c r="F7" s="417"/>
      <c r="G7" s="417"/>
      <c r="H7" s="417"/>
      <c r="I7" s="417"/>
      <c r="J7" s="78"/>
      <c r="K7" s="79"/>
      <c r="L7" s="79"/>
      <c r="M7" s="79"/>
      <c r="N7" s="79"/>
      <c r="O7" s="79"/>
      <c r="P7" s="79"/>
      <c r="Q7" s="79"/>
      <c r="R7" s="79"/>
      <c r="S7" s="79"/>
      <c r="T7" s="79"/>
      <c r="U7" s="79"/>
      <c r="V7" s="79"/>
      <c r="W7" s="79"/>
      <c r="X7" s="79"/>
      <c r="Y7" s="79"/>
      <c r="Z7" s="79"/>
      <c r="AA7" s="79"/>
      <c r="AB7" s="79"/>
      <c r="AC7" s="79"/>
      <c r="AD7" s="79"/>
      <c r="AE7" s="79"/>
      <c r="AF7" s="79"/>
      <c r="AG7" s="80"/>
    </row>
    <row r="8" spans="1:33">
      <c r="A8" s="604"/>
      <c r="B8" s="417"/>
      <c r="C8" s="417"/>
      <c r="D8" s="417"/>
      <c r="E8" s="417"/>
      <c r="F8" s="417"/>
      <c r="G8" s="417"/>
      <c r="H8" s="417"/>
      <c r="I8" s="417"/>
      <c r="J8" s="81"/>
      <c r="K8" s="66" t="s">
        <v>27</v>
      </c>
      <c r="L8" s="66"/>
      <c r="M8" s="609">
        <v>2022</v>
      </c>
      <c r="N8" s="609"/>
      <c r="O8" s="122" t="s">
        <v>10</v>
      </c>
      <c r="P8" s="211">
        <v>10</v>
      </c>
      <c r="Q8" s="122" t="s">
        <v>13</v>
      </c>
      <c r="R8" s="211">
        <v>1</v>
      </c>
      <c r="S8" s="132" t="s">
        <v>16</v>
      </c>
      <c r="T8" s="213" t="s">
        <v>17</v>
      </c>
      <c r="U8" s="602">
        <v>2026</v>
      </c>
      <c r="V8" s="603"/>
      <c r="W8" s="66" t="s">
        <v>10</v>
      </c>
      <c r="X8" s="112">
        <v>9</v>
      </c>
      <c r="Y8" s="66" t="s">
        <v>13</v>
      </c>
      <c r="Z8" s="112">
        <v>30</v>
      </c>
      <c r="AA8" s="213" t="s">
        <v>16</v>
      </c>
      <c r="AB8" s="86" t="str">
        <f>IF(OR(U8="",X8="",Z8=""),"※入力してください","")</f>
        <v/>
      </c>
      <c r="AC8" s="66"/>
      <c r="AD8" s="66"/>
      <c r="AE8" s="66"/>
      <c r="AF8" s="66"/>
      <c r="AG8" s="67"/>
    </row>
    <row r="9" spans="1:33" ht="5.0999999999999996" customHeight="1">
      <c r="A9" s="604"/>
      <c r="B9" s="417"/>
      <c r="C9" s="417"/>
      <c r="D9" s="417"/>
      <c r="E9" s="417"/>
      <c r="F9" s="417"/>
      <c r="G9" s="417"/>
      <c r="H9" s="417"/>
      <c r="I9" s="417"/>
      <c r="J9" s="83"/>
      <c r="K9" s="84"/>
      <c r="L9" s="84"/>
      <c r="M9" s="88" t="str">
        <f>IF(OR(M8="",P8="",R8=""),"※入力してください","")</f>
        <v/>
      </c>
      <c r="N9" s="84"/>
      <c r="O9" s="84"/>
      <c r="P9" s="84"/>
      <c r="Q9" s="84"/>
      <c r="R9" s="84"/>
      <c r="S9" s="84"/>
      <c r="T9" s="84"/>
      <c r="U9" s="88"/>
      <c r="V9" s="84"/>
      <c r="W9" s="84"/>
      <c r="X9" s="84"/>
      <c r="Y9" s="84"/>
      <c r="Z9" s="84"/>
      <c r="AA9" s="84"/>
      <c r="AB9" s="84"/>
      <c r="AC9" s="84"/>
      <c r="AD9" s="84"/>
      <c r="AE9" s="84"/>
      <c r="AF9" s="84"/>
      <c r="AG9" s="85"/>
    </row>
    <row r="10" spans="1:33" ht="5.0999999999999996" customHeight="1">
      <c r="A10" s="197"/>
      <c r="B10" s="208"/>
      <c r="C10" s="208"/>
      <c r="D10" s="208"/>
      <c r="E10" s="208"/>
      <c r="F10" s="208"/>
      <c r="G10" s="208"/>
      <c r="H10" s="208"/>
      <c r="I10" s="208"/>
      <c r="J10" s="76"/>
      <c r="K10" s="75"/>
      <c r="L10" s="75"/>
      <c r="M10" s="77"/>
      <c r="N10" s="75"/>
      <c r="O10" s="75"/>
      <c r="P10" s="75"/>
      <c r="Q10" s="75"/>
      <c r="R10" s="75"/>
      <c r="S10" s="75"/>
      <c r="T10" s="75"/>
      <c r="U10" s="77"/>
      <c r="V10" s="75"/>
      <c r="W10" s="75"/>
      <c r="X10" s="75"/>
      <c r="Y10" s="75"/>
      <c r="Z10" s="75"/>
      <c r="AA10" s="75"/>
      <c r="AB10" s="75"/>
      <c r="AC10" s="75"/>
      <c r="AD10" s="75"/>
      <c r="AE10" s="75"/>
      <c r="AF10" s="75"/>
      <c r="AG10" s="75"/>
    </row>
    <row r="11" spans="1:33" ht="15" customHeight="1">
      <c r="A11" s="208" t="s">
        <v>302</v>
      </c>
      <c r="B11" s="208"/>
      <c r="C11" s="208"/>
      <c r="D11" s="208"/>
      <c r="E11" s="208"/>
      <c r="F11" s="208"/>
      <c r="G11" s="208"/>
      <c r="H11" s="208"/>
      <c r="I11" s="208"/>
      <c r="J11" s="76"/>
      <c r="K11" s="75"/>
      <c r="L11" s="75"/>
      <c r="M11" s="77"/>
      <c r="N11" s="75"/>
      <c r="O11" s="75"/>
      <c r="P11" s="75"/>
      <c r="Q11" s="75"/>
      <c r="R11" s="75"/>
      <c r="S11" s="75"/>
      <c r="T11" s="77"/>
      <c r="U11" s="75"/>
      <c r="V11" s="75"/>
      <c r="W11" s="75"/>
      <c r="X11" s="75"/>
      <c r="Y11" s="75"/>
      <c r="Z11" s="75"/>
      <c r="AA11" s="75"/>
      <c r="AB11" s="75"/>
      <c r="AC11" s="75"/>
      <c r="AD11" s="77"/>
      <c r="AE11" s="75"/>
      <c r="AF11" s="75"/>
      <c r="AG11" s="75"/>
    </row>
    <row r="12" spans="1:33" s="275" customFormat="1" ht="30" customHeight="1">
      <c r="A12" s="610" t="s">
        <v>540</v>
      </c>
      <c r="B12" s="610"/>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row>
    <row r="13" spans="1:33" ht="5.0999999999999996" customHeight="1">
      <c r="A13" s="604">
        <f ca="1">MAX(INDIRECT(ADDRESS(1,COLUMN())):INDIRECT(ADDRESS(ROW()-1,COLUMN())))+1</f>
        <v>2</v>
      </c>
      <c r="B13" s="417" t="s">
        <v>303</v>
      </c>
      <c r="C13" s="417"/>
      <c r="D13" s="417"/>
      <c r="E13" s="417"/>
      <c r="F13" s="417"/>
      <c r="G13" s="417"/>
      <c r="H13" s="417"/>
      <c r="I13" s="417"/>
      <c r="J13" s="78"/>
      <c r="K13" s="79"/>
      <c r="L13" s="79"/>
      <c r="M13" s="79"/>
      <c r="N13" s="79"/>
      <c r="O13" s="79"/>
      <c r="P13" s="79"/>
      <c r="Q13" s="79"/>
      <c r="R13" s="79"/>
      <c r="S13" s="79"/>
      <c r="T13" s="79"/>
      <c r="U13" s="79"/>
      <c r="V13" s="79"/>
      <c r="W13" s="79"/>
      <c r="X13" s="79"/>
      <c r="Y13" s="79"/>
      <c r="Z13" s="79"/>
      <c r="AA13" s="79"/>
      <c r="AB13" s="79"/>
      <c r="AC13" s="79"/>
      <c r="AD13" s="79"/>
      <c r="AE13" s="79"/>
      <c r="AF13" s="79"/>
      <c r="AG13" s="80"/>
    </row>
    <row r="14" spans="1:33" ht="15" customHeight="1">
      <c r="A14" s="604"/>
      <c r="B14" s="417"/>
      <c r="C14" s="417"/>
      <c r="D14" s="417"/>
      <c r="E14" s="417"/>
      <c r="F14" s="417"/>
      <c r="G14" s="417"/>
      <c r="H14" s="417"/>
      <c r="I14" s="417"/>
      <c r="J14" s="81"/>
      <c r="K14" s="605"/>
      <c r="L14" s="606"/>
      <c r="M14" s="606"/>
      <c r="N14" s="606"/>
      <c r="O14" s="606"/>
      <c r="P14" s="606"/>
      <c r="Q14" s="606"/>
      <c r="R14" s="606"/>
      <c r="S14" s="606"/>
      <c r="T14" s="606"/>
      <c r="U14" s="606"/>
      <c r="V14" s="607"/>
      <c r="W14" s="213"/>
      <c r="X14" s="142" t="str">
        <f>IF(K14="","※入力してください","")</f>
        <v>※入力してください</v>
      </c>
      <c r="Y14" s="213"/>
      <c r="Z14" s="213"/>
      <c r="AA14" s="213"/>
      <c r="AB14" s="213"/>
      <c r="AC14" s="213"/>
      <c r="AD14" s="213"/>
      <c r="AE14" s="213"/>
      <c r="AF14" s="66"/>
      <c r="AG14" s="67"/>
    </row>
    <row r="15" spans="1:33" ht="5.0999999999999996" customHeight="1">
      <c r="A15" s="604"/>
      <c r="B15" s="417"/>
      <c r="C15" s="417"/>
      <c r="D15" s="417"/>
      <c r="E15" s="417"/>
      <c r="F15" s="417"/>
      <c r="G15" s="417"/>
      <c r="H15" s="417"/>
      <c r="I15" s="417"/>
      <c r="J15" s="83"/>
      <c r="K15" s="84"/>
      <c r="L15" s="84"/>
      <c r="M15" s="88"/>
      <c r="N15" s="84"/>
      <c r="O15" s="84"/>
      <c r="P15" s="84"/>
      <c r="Q15" s="84"/>
      <c r="R15" s="84"/>
      <c r="S15" s="84"/>
      <c r="T15" s="84"/>
      <c r="U15" s="88"/>
      <c r="V15" s="84"/>
      <c r="W15" s="84"/>
      <c r="X15" s="84"/>
      <c r="Y15" s="84"/>
      <c r="Z15" s="84"/>
      <c r="AA15" s="84"/>
      <c r="AB15" s="84"/>
      <c r="AC15" s="84"/>
      <c r="AD15" s="84"/>
      <c r="AE15" s="84"/>
      <c r="AF15" s="84"/>
      <c r="AG15" s="85"/>
    </row>
    <row r="16" spans="1:33" ht="15" customHeigh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row>
    <row r="17" spans="1:33" ht="15" customHeight="1">
      <c r="A17" s="66" t="s">
        <v>304</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row>
    <row r="18" spans="1:33" ht="15" customHeight="1">
      <c r="A18" s="66" t="s">
        <v>305</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row>
    <row r="19" spans="1:33" ht="5.0999999999999996" customHeight="1">
      <c r="A19" s="608">
        <f ca="1">MAX(INDIRECT(ADDRESS(1,COLUMN())):INDIRECT(ADDRESS(ROW()-1,COLUMN())))+1</f>
        <v>3</v>
      </c>
      <c r="B19" s="505" t="s">
        <v>135</v>
      </c>
      <c r="C19" s="506"/>
      <c r="D19" s="506"/>
      <c r="E19" s="506"/>
      <c r="F19" s="506"/>
      <c r="G19" s="506"/>
      <c r="H19" s="506"/>
      <c r="I19" s="507"/>
      <c r="J19" s="205"/>
      <c r="K19" s="206"/>
      <c r="L19" s="206"/>
      <c r="M19" s="206"/>
      <c r="N19" s="106"/>
      <c r="O19" s="79"/>
      <c r="P19" s="79"/>
      <c r="Q19" s="79"/>
      <c r="R19" s="79"/>
      <c r="S19" s="79"/>
      <c r="T19" s="79"/>
      <c r="U19" s="80"/>
      <c r="V19" s="205"/>
      <c r="W19" s="206"/>
      <c r="X19" s="206"/>
      <c r="Y19" s="206"/>
      <c r="Z19" s="106"/>
      <c r="AA19" s="79"/>
      <c r="AB19" s="79"/>
      <c r="AC19" s="79"/>
      <c r="AD19" s="79"/>
      <c r="AE19" s="79"/>
      <c r="AF19" s="79"/>
      <c r="AG19" s="80"/>
    </row>
    <row r="20" spans="1:33" ht="15" customHeight="1">
      <c r="A20" s="608"/>
      <c r="B20" s="508"/>
      <c r="C20" s="509"/>
      <c r="D20" s="509"/>
      <c r="E20" s="509"/>
      <c r="F20" s="509"/>
      <c r="G20" s="509"/>
      <c r="H20" s="509"/>
      <c r="I20" s="510"/>
      <c r="J20" s="207"/>
      <c r="K20" s="75" t="s">
        <v>226</v>
      </c>
      <c r="L20" s="75"/>
      <c r="M20" s="498"/>
      <c r="N20" s="527"/>
      <c r="O20" s="499"/>
      <c r="P20" s="76"/>
      <c r="R20" s="34" t="str">
        <f>IF(M20="","※入力してください","")</f>
        <v>※入力してください</v>
      </c>
      <c r="S20" s="45"/>
      <c r="T20" s="45"/>
      <c r="U20" s="153"/>
      <c r="V20" s="207"/>
      <c r="W20" s="75" t="s">
        <v>226</v>
      </c>
      <c r="X20" s="75"/>
      <c r="Y20" s="498"/>
      <c r="Z20" s="527"/>
      <c r="AA20" s="499"/>
      <c r="AB20" s="76"/>
      <c r="AC20" s="34"/>
      <c r="AD20" s="45"/>
      <c r="AE20" s="45"/>
      <c r="AF20" s="45"/>
      <c r="AG20" s="153"/>
    </row>
    <row r="21" spans="1:33" ht="5.0999999999999996" customHeight="1">
      <c r="A21" s="608"/>
      <c r="B21" s="508"/>
      <c r="C21" s="509"/>
      <c r="D21" s="509"/>
      <c r="E21" s="509"/>
      <c r="F21" s="509"/>
      <c r="G21" s="509"/>
      <c r="H21" s="509"/>
      <c r="I21" s="510"/>
      <c r="J21" s="207"/>
      <c r="K21" s="75"/>
      <c r="L21" s="75"/>
      <c r="M21" s="75"/>
      <c r="N21" s="75"/>
      <c r="O21" s="75"/>
      <c r="P21" s="76"/>
      <c r="Q21" s="75"/>
      <c r="R21" s="75"/>
      <c r="S21" s="75"/>
      <c r="T21" s="75"/>
      <c r="U21" s="67"/>
      <c r="V21" s="207"/>
      <c r="W21" s="75"/>
      <c r="X21" s="75"/>
      <c r="Y21" s="75"/>
      <c r="Z21" s="75"/>
      <c r="AA21" s="75"/>
      <c r="AB21" s="76"/>
      <c r="AC21" s="75"/>
      <c r="AD21" s="75"/>
      <c r="AE21" s="75"/>
      <c r="AF21" s="75"/>
      <c r="AG21" s="67"/>
    </row>
    <row r="22" spans="1:33" ht="15" customHeight="1">
      <c r="A22" s="608"/>
      <c r="B22" s="508"/>
      <c r="C22" s="509"/>
      <c r="D22" s="509"/>
      <c r="E22" s="509"/>
      <c r="F22" s="509"/>
      <c r="G22" s="509"/>
      <c r="H22" s="509"/>
      <c r="I22" s="510"/>
      <c r="J22" s="207"/>
      <c r="K22" s="75" t="s">
        <v>37</v>
      </c>
      <c r="L22" s="75"/>
      <c r="M22" s="498"/>
      <c r="N22" s="527"/>
      <c r="O22" s="499"/>
      <c r="P22" s="155" t="s">
        <v>152</v>
      </c>
      <c r="R22" s="34" t="str">
        <f>IF(M22="","※入力してください","")</f>
        <v>※入力してください</v>
      </c>
      <c r="S22" s="75"/>
      <c r="T22" s="75"/>
      <c r="U22" s="67"/>
      <c r="V22" s="207"/>
      <c r="W22" s="75" t="s">
        <v>37</v>
      </c>
      <c r="X22" s="75"/>
      <c r="Y22" s="498"/>
      <c r="Z22" s="527"/>
      <c r="AA22" s="499"/>
      <c r="AB22" s="155" t="s">
        <v>152</v>
      </c>
      <c r="AC22" s="34"/>
      <c r="AD22" s="75"/>
      <c r="AE22" s="75"/>
      <c r="AF22" s="75"/>
      <c r="AG22" s="67"/>
    </row>
    <row r="23" spans="1:33" ht="5.0999999999999996" customHeight="1">
      <c r="A23" s="608"/>
      <c r="B23" s="508"/>
      <c r="C23" s="509"/>
      <c r="D23" s="509"/>
      <c r="E23" s="509"/>
      <c r="F23" s="509"/>
      <c r="G23" s="509"/>
      <c r="H23" s="509"/>
      <c r="I23" s="510"/>
      <c r="J23" s="207"/>
      <c r="K23" s="208"/>
      <c r="L23" s="208"/>
      <c r="M23" s="208"/>
      <c r="N23" s="76"/>
      <c r="O23" s="76"/>
      <c r="P23" s="76"/>
      <c r="Q23" s="76"/>
      <c r="R23" s="76"/>
      <c r="S23" s="76"/>
      <c r="T23" s="76"/>
      <c r="U23" s="152"/>
      <c r="V23" s="207"/>
      <c r="W23" s="208"/>
      <c r="X23" s="208"/>
      <c r="Y23" s="208"/>
      <c r="Z23" s="76"/>
      <c r="AA23" s="76"/>
      <c r="AB23" s="76"/>
      <c r="AC23" s="76"/>
      <c r="AD23" s="76"/>
      <c r="AE23" s="76"/>
      <c r="AF23" s="76"/>
      <c r="AG23" s="152"/>
    </row>
    <row r="24" spans="1:33" ht="15" customHeight="1">
      <c r="A24" s="608"/>
      <c r="B24" s="508"/>
      <c r="C24" s="509"/>
      <c r="D24" s="509"/>
      <c r="E24" s="509"/>
      <c r="F24" s="509"/>
      <c r="G24" s="509"/>
      <c r="H24" s="509"/>
      <c r="I24" s="510"/>
      <c r="J24" s="207"/>
      <c r="K24" s="75" t="s">
        <v>39</v>
      </c>
      <c r="L24" s="75"/>
      <c r="M24" s="492"/>
      <c r="N24" s="493"/>
      <c r="O24" s="493"/>
      <c r="P24" s="494"/>
      <c r="Q24" s="155" t="s">
        <v>152</v>
      </c>
      <c r="S24" s="34" t="str">
        <f>IF(M24="","※入力してください","")</f>
        <v>※入力してください</v>
      </c>
      <c r="T24" s="76"/>
      <c r="U24" s="152"/>
      <c r="V24" s="207"/>
      <c r="W24" s="75" t="s">
        <v>39</v>
      </c>
      <c r="X24" s="75"/>
      <c r="Y24" s="492"/>
      <c r="Z24" s="493"/>
      <c r="AA24" s="493"/>
      <c r="AB24" s="494"/>
      <c r="AC24" s="155" t="s">
        <v>152</v>
      </c>
      <c r="AD24" s="34"/>
      <c r="AE24" s="76"/>
      <c r="AF24" s="76"/>
      <c r="AG24" s="152"/>
    </row>
    <row r="25" spans="1:33" ht="5.0999999999999996" customHeight="1">
      <c r="A25" s="608"/>
      <c r="B25" s="508"/>
      <c r="C25" s="509"/>
      <c r="D25" s="509"/>
      <c r="E25" s="509"/>
      <c r="F25" s="509"/>
      <c r="G25" s="509"/>
      <c r="H25" s="509"/>
      <c r="I25" s="510"/>
      <c r="J25" s="207"/>
      <c r="K25" s="208"/>
      <c r="L25" s="208"/>
      <c r="M25" s="208"/>
      <c r="N25" s="76"/>
      <c r="O25" s="76"/>
      <c r="P25" s="76"/>
      <c r="Q25" s="154"/>
      <c r="R25" s="76"/>
      <c r="S25" s="76"/>
      <c r="T25" s="76"/>
      <c r="U25" s="152"/>
      <c r="V25" s="207"/>
      <c r="W25" s="208"/>
      <c r="X25" s="208"/>
      <c r="Y25" s="208"/>
      <c r="Z25" s="76"/>
      <c r="AA25" s="76"/>
      <c r="AB25" s="76"/>
      <c r="AC25" s="154"/>
      <c r="AD25" s="76"/>
      <c r="AE25" s="76"/>
      <c r="AF25" s="76"/>
      <c r="AG25" s="152"/>
    </row>
    <row r="26" spans="1:33" ht="15" customHeight="1">
      <c r="A26" s="608"/>
      <c r="B26" s="508"/>
      <c r="C26" s="509"/>
      <c r="D26" s="509"/>
      <c r="E26" s="509"/>
      <c r="F26" s="509"/>
      <c r="G26" s="509"/>
      <c r="H26" s="509"/>
      <c r="I26" s="510"/>
      <c r="J26" s="207"/>
      <c r="K26" s="75" t="s">
        <v>499</v>
      </c>
      <c r="L26" s="75"/>
      <c r="M26" s="75"/>
      <c r="N26" s="75"/>
      <c r="O26" s="112"/>
      <c r="P26" s="75" t="s">
        <v>10</v>
      </c>
      <c r="Q26" s="155" t="s">
        <v>153</v>
      </c>
      <c r="S26" s="34" t="str">
        <f>IF(O26="","※入力してください","")</f>
        <v>※入力してください</v>
      </c>
      <c r="T26" s="76"/>
      <c r="U26" s="152"/>
      <c r="V26" s="207"/>
      <c r="W26" s="260" t="s">
        <v>499</v>
      </c>
      <c r="X26" s="75"/>
      <c r="Y26" s="75"/>
      <c r="Z26" s="75"/>
      <c r="AA26" s="112"/>
      <c r="AB26" s="75" t="s">
        <v>10</v>
      </c>
      <c r="AC26" s="155" t="s">
        <v>153</v>
      </c>
      <c r="AD26" s="34"/>
      <c r="AE26" s="76"/>
      <c r="AF26" s="76"/>
      <c r="AG26" s="152"/>
    </row>
    <row r="27" spans="1:33" ht="5.0999999999999996" customHeight="1">
      <c r="A27" s="608"/>
      <c r="B27" s="508"/>
      <c r="C27" s="509"/>
      <c r="D27" s="509"/>
      <c r="E27" s="509"/>
      <c r="F27" s="509"/>
      <c r="G27" s="509"/>
      <c r="H27" s="509"/>
      <c r="I27" s="510"/>
      <c r="J27" s="209"/>
      <c r="K27" s="210"/>
      <c r="L27" s="210"/>
      <c r="M27" s="210"/>
      <c r="N27" s="107"/>
      <c r="O27" s="107"/>
      <c r="P27" s="107"/>
      <c r="Q27" s="107"/>
      <c r="R27" s="107"/>
      <c r="S27" s="107"/>
      <c r="T27" s="107"/>
      <c r="U27" s="156"/>
      <c r="V27" s="209"/>
      <c r="W27" s="210"/>
      <c r="X27" s="210"/>
      <c r="Y27" s="210"/>
      <c r="Z27" s="107"/>
      <c r="AA27" s="107"/>
      <c r="AB27" s="107"/>
      <c r="AC27" s="107"/>
      <c r="AD27" s="107"/>
      <c r="AE27" s="107"/>
      <c r="AF27" s="107"/>
      <c r="AG27" s="156"/>
    </row>
    <row r="28" spans="1:33" ht="5.0999999999999996" customHeight="1">
      <c r="A28" s="608"/>
      <c r="B28" s="508"/>
      <c r="C28" s="509"/>
      <c r="D28" s="509"/>
      <c r="E28" s="509"/>
      <c r="F28" s="509"/>
      <c r="G28" s="509"/>
      <c r="H28" s="509"/>
      <c r="I28" s="510"/>
      <c r="J28" s="205"/>
      <c r="K28" s="206"/>
      <c r="L28" s="206"/>
      <c r="M28" s="206"/>
      <c r="N28" s="106"/>
      <c r="O28" s="79"/>
      <c r="P28" s="79"/>
      <c r="Q28" s="79"/>
      <c r="R28" s="79"/>
      <c r="S28" s="79"/>
      <c r="T28" s="79"/>
      <c r="U28" s="80"/>
      <c r="V28" s="205"/>
      <c r="W28" s="206"/>
      <c r="X28" s="206"/>
      <c r="Y28" s="206"/>
      <c r="Z28" s="106"/>
      <c r="AA28" s="79"/>
      <c r="AB28" s="79"/>
      <c r="AC28" s="79"/>
      <c r="AD28" s="79"/>
      <c r="AE28" s="79"/>
      <c r="AF28" s="79"/>
      <c r="AG28" s="80"/>
    </row>
    <row r="29" spans="1:33" ht="15" customHeight="1">
      <c r="A29" s="608"/>
      <c r="B29" s="508"/>
      <c r="C29" s="509"/>
      <c r="D29" s="509"/>
      <c r="E29" s="509"/>
      <c r="F29" s="509"/>
      <c r="G29" s="509"/>
      <c r="H29" s="509"/>
      <c r="I29" s="510"/>
      <c r="J29" s="207"/>
      <c r="K29" s="75" t="s">
        <v>226</v>
      </c>
      <c r="L29" s="75"/>
      <c r="M29" s="498"/>
      <c r="N29" s="527"/>
      <c r="O29" s="499"/>
      <c r="P29" s="76"/>
      <c r="Q29" s="34"/>
      <c r="R29" s="45"/>
      <c r="S29" s="45"/>
      <c r="T29" s="45"/>
      <c r="U29" s="153"/>
      <c r="V29" s="207"/>
      <c r="W29" s="75" t="s">
        <v>226</v>
      </c>
      <c r="X29" s="75"/>
      <c r="Y29" s="498"/>
      <c r="Z29" s="527"/>
      <c r="AA29" s="499"/>
      <c r="AB29" s="76"/>
      <c r="AC29" s="34"/>
      <c r="AD29" s="45"/>
      <c r="AE29" s="45"/>
      <c r="AF29" s="45"/>
      <c r="AG29" s="153"/>
    </row>
    <row r="30" spans="1:33" ht="5.0999999999999996" customHeight="1">
      <c r="A30" s="608"/>
      <c r="B30" s="508"/>
      <c r="C30" s="509"/>
      <c r="D30" s="509"/>
      <c r="E30" s="509"/>
      <c r="F30" s="509"/>
      <c r="G30" s="509"/>
      <c r="H30" s="509"/>
      <c r="I30" s="510"/>
      <c r="J30" s="207"/>
      <c r="K30" s="75"/>
      <c r="L30" s="75"/>
      <c r="M30" s="75"/>
      <c r="N30" s="75"/>
      <c r="O30" s="75"/>
      <c r="P30" s="76"/>
      <c r="Q30" s="75"/>
      <c r="R30" s="75"/>
      <c r="S30" s="75"/>
      <c r="T30" s="75"/>
      <c r="U30" s="67"/>
      <c r="V30" s="207"/>
      <c r="W30" s="75"/>
      <c r="X30" s="75"/>
      <c r="Y30" s="75"/>
      <c r="Z30" s="75"/>
      <c r="AA30" s="75"/>
      <c r="AB30" s="76"/>
      <c r="AC30" s="75"/>
      <c r="AD30" s="75"/>
      <c r="AE30" s="75"/>
      <c r="AF30" s="75"/>
      <c r="AG30" s="67"/>
    </row>
    <row r="31" spans="1:33" ht="15" customHeight="1">
      <c r="A31" s="608"/>
      <c r="B31" s="508"/>
      <c r="C31" s="509"/>
      <c r="D31" s="509"/>
      <c r="E31" s="509"/>
      <c r="F31" s="509"/>
      <c r="G31" s="509"/>
      <c r="H31" s="509"/>
      <c r="I31" s="510"/>
      <c r="J31" s="207"/>
      <c r="K31" s="75" t="s">
        <v>37</v>
      </c>
      <c r="L31" s="75"/>
      <c r="M31" s="498"/>
      <c r="N31" s="527"/>
      <c r="O31" s="499"/>
      <c r="P31" s="155" t="s">
        <v>152</v>
      </c>
      <c r="Q31" s="34"/>
      <c r="R31" s="75"/>
      <c r="S31" s="75"/>
      <c r="T31" s="75"/>
      <c r="U31" s="67"/>
      <c r="V31" s="207"/>
      <c r="W31" s="75" t="s">
        <v>37</v>
      </c>
      <c r="X31" s="75"/>
      <c r="Y31" s="498"/>
      <c r="Z31" s="527"/>
      <c r="AA31" s="499"/>
      <c r="AB31" s="155" t="s">
        <v>152</v>
      </c>
      <c r="AC31" s="34"/>
      <c r="AD31" s="75"/>
      <c r="AE31" s="75"/>
      <c r="AF31" s="75"/>
      <c r="AG31" s="67"/>
    </row>
    <row r="32" spans="1:33" ht="5.0999999999999996" customHeight="1">
      <c r="A32" s="608"/>
      <c r="B32" s="508"/>
      <c r="C32" s="509"/>
      <c r="D32" s="509"/>
      <c r="E32" s="509"/>
      <c r="F32" s="509"/>
      <c r="G32" s="509"/>
      <c r="H32" s="509"/>
      <c r="I32" s="510"/>
      <c r="J32" s="207"/>
      <c r="K32" s="208"/>
      <c r="L32" s="208"/>
      <c r="M32" s="208"/>
      <c r="N32" s="76"/>
      <c r="O32" s="76"/>
      <c r="P32" s="76"/>
      <c r="Q32" s="76"/>
      <c r="R32" s="76"/>
      <c r="S32" s="76"/>
      <c r="T32" s="76"/>
      <c r="U32" s="152"/>
      <c r="V32" s="207"/>
      <c r="W32" s="208"/>
      <c r="X32" s="208"/>
      <c r="Y32" s="208"/>
      <c r="Z32" s="76"/>
      <c r="AA32" s="76"/>
      <c r="AB32" s="76"/>
      <c r="AC32" s="76"/>
      <c r="AD32" s="76"/>
      <c r="AE32" s="76"/>
      <c r="AF32" s="76"/>
      <c r="AG32" s="152"/>
    </row>
    <row r="33" spans="1:34" ht="15" customHeight="1">
      <c r="A33" s="608"/>
      <c r="B33" s="508"/>
      <c r="C33" s="509"/>
      <c r="D33" s="509"/>
      <c r="E33" s="509"/>
      <c r="F33" s="509"/>
      <c r="G33" s="509"/>
      <c r="H33" s="509"/>
      <c r="I33" s="510"/>
      <c r="J33" s="207"/>
      <c r="K33" s="75" t="s">
        <v>39</v>
      </c>
      <c r="L33" s="75"/>
      <c r="M33" s="492"/>
      <c r="N33" s="493"/>
      <c r="O33" s="493"/>
      <c r="P33" s="494"/>
      <c r="Q33" s="155" t="s">
        <v>152</v>
      </c>
      <c r="R33" s="34"/>
      <c r="S33" s="76"/>
      <c r="T33" s="76"/>
      <c r="U33" s="152"/>
      <c r="V33" s="207"/>
      <c r="W33" s="75" t="s">
        <v>39</v>
      </c>
      <c r="X33" s="75"/>
      <c r="Y33" s="492"/>
      <c r="Z33" s="493"/>
      <c r="AA33" s="493"/>
      <c r="AB33" s="494"/>
      <c r="AC33" s="155" t="s">
        <v>152</v>
      </c>
      <c r="AD33" s="34"/>
      <c r="AE33" s="76"/>
      <c r="AF33" s="76"/>
      <c r="AG33" s="152"/>
    </row>
    <row r="34" spans="1:34" ht="5.0999999999999996" customHeight="1">
      <c r="A34" s="608"/>
      <c r="B34" s="508"/>
      <c r="C34" s="509"/>
      <c r="D34" s="509"/>
      <c r="E34" s="509"/>
      <c r="F34" s="509"/>
      <c r="G34" s="509"/>
      <c r="H34" s="509"/>
      <c r="I34" s="510"/>
      <c r="J34" s="207"/>
      <c r="K34" s="208"/>
      <c r="L34" s="208"/>
      <c r="M34" s="208"/>
      <c r="N34" s="76"/>
      <c r="O34" s="76"/>
      <c r="P34" s="76"/>
      <c r="Q34" s="154"/>
      <c r="R34" s="76"/>
      <c r="S34" s="76"/>
      <c r="T34" s="76"/>
      <c r="U34" s="152"/>
      <c r="V34" s="207"/>
      <c r="W34" s="208"/>
      <c r="X34" s="208"/>
      <c r="Y34" s="208"/>
      <c r="Z34" s="76"/>
      <c r="AA34" s="76"/>
      <c r="AB34" s="76"/>
      <c r="AC34" s="154"/>
      <c r="AD34" s="76"/>
      <c r="AE34" s="76"/>
      <c r="AF34" s="76"/>
      <c r="AG34" s="152"/>
    </row>
    <row r="35" spans="1:34" ht="15" customHeight="1">
      <c r="A35" s="608"/>
      <c r="B35" s="508"/>
      <c r="C35" s="509"/>
      <c r="D35" s="509"/>
      <c r="E35" s="509"/>
      <c r="F35" s="509"/>
      <c r="G35" s="509"/>
      <c r="H35" s="509"/>
      <c r="I35" s="510"/>
      <c r="J35" s="207"/>
      <c r="K35" s="260" t="s">
        <v>499</v>
      </c>
      <c r="L35" s="75"/>
      <c r="M35" s="75"/>
      <c r="N35" s="75"/>
      <c r="O35" s="112"/>
      <c r="P35" s="75" t="s">
        <v>10</v>
      </c>
      <c r="Q35" s="155" t="s">
        <v>153</v>
      </c>
      <c r="R35" s="34"/>
      <c r="S35" s="76"/>
      <c r="T35" s="76"/>
      <c r="U35" s="152"/>
      <c r="V35" s="207"/>
      <c r="W35" s="260" t="s">
        <v>499</v>
      </c>
      <c r="X35" s="75"/>
      <c r="Y35" s="75"/>
      <c r="Z35" s="75"/>
      <c r="AA35" s="112"/>
      <c r="AB35" s="75" t="s">
        <v>10</v>
      </c>
      <c r="AC35" s="155" t="s">
        <v>153</v>
      </c>
      <c r="AD35" s="34"/>
      <c r="AE35" s="76"/>
      <c r="AF35" s="76"/>
      <c r="AG35" s="152"/>
    </row>
    <row r="36" spans="1:34" ht="5.0999999999999996" customHeight="1">
      <c r="A36" s="608"/>
      <c r="B36" s="511"/>
      <c r="C36" s="512"/>
      <c r="D36" s="512"/>
      <c r="E36" s="512"/>
      <c r="F36" s="512"/>
      <c r="G36" s="512"/>
      <c r="H36" s="512"/>
      <c r="I36" s="513"/>
      <c r="J36" s="209"/>
      <c r="K36" s="210"/>
      <c r="L36" s="210"/>
      <c r="M36" s="210"/>
      <c r="N36" s="107"/>
      <c r="O36" s="107"/>
      <c r="P36" s="107"/>
      <c r="Q36" s="107"/>
      <c r="R36" s="107"/>
      <c r="S36" s="107"/>
      <c r="T36" s="107"/>
      <c r="U36" s="156"/>
      <c r="V36" s="209"/>
      <c r="W36" s="210"/>
      <c r="X36" s="210"/>
      <c r="Y36" s="210"/>
      <c r="Z36" s="107"/>
      <c r="AA36" s="107"/>
      <c r="AB36" s="107"/>
      <c r="AC36" s="107"/>
      <c r="AD36" s="107"/>
      <c r="AE36" s="107"/>
      <c r="AF36" s="107"/>
      <c r="AG36" s="156"/>
    </row>
    <row r="37" spans="1:34" ht="5.0999999999999996"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row>
    <row r="38" spans="1:34" ht="30" customHeight="1">
      <c r="A38" s="66" t="s">
        <v>289</v>
      </c>
      <c r="B38" s="66"/>
      <c r="C38" s="66"/>
      <c r="D38" s="86" t="str">
        <f>IF(AND(OR(A40="",Q40=""),K14="就農に関するポータルサイトに掲載している研修計画と異なる"),"※入力してください","")</f>
        <v/>
      </c>
      <c r="E38" s="187"/>
      <c r="F38" s="66"/>
      <c r="G38" s="623" t="s">
        <v>1197</v>
      </c>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row>
    <row r="39" spans="1:34" s="46" customFormat="1" ht="18" customHeight="1">
      <c r="A39" s="611" t="s">
        <v>147</v>
      </c>
      <c r="B39" s="612"/>
      <c r="C39" s="612"/>
      <c r="D39" s="612"/>
      <c r="E39" s="612"/>
      <c r="F39" s="612"/>
      <c r="G39" s="612"/>
      <c r="H39" s="612"/>
      <c r="I39" s="612"/>
      <c r="J39" s="612"/>
      <c r="K39" s="612"/>
      <c r="L39" s="612"/>
      <c r="M39" s="612"/>
      <c r="N39" s="612"/>
      <c r="O39" s="612"/>
      <c r="P39" s="613"/>
      <c r="Q39" s="195"/>
      <c r="R39" s="196"/>
      <c r="S39" s="196"/>
      <c r="T39" s="196"/>
      <c r="U39" s="196"/>
      <c r="V39" s="196"/>
      <c r="W39" s="196"/>
      <c r="X39" s="196"/>
      <c r="Y39" s="196" t="s">
        <v>285</v>
      </c>
      <c r="Z39" s="196"/>
      <c r="AA39" s="196"/>
      <c r="AB39" s="157"/>
      <c r="AC39" s="157"/>
      <c r="AD39" s="157"/>
      <c r="AE39" s="157"/>
      <c r="AF39" s="157"/>
      <c r="AG39" s="43"/>
    </row>
    <row r="40" spans="1:34" s="46" customFormat="1" ht="390" customHeight="1">
      <c r="A40" s="614"/>
      <c r="B40" s="615"/>
      <c r="C40" s="615"/>
      <c r="D40" s="615"/>
      <c r="E40" s="615"/>
      <c r="F40" s="615"/>
      <c r="G40" s="615"/>
      <c r="H40" s="615"/>
      <c r="I40" s="615"/>
      <c r="J40" s="615"/>
      <c r="K40" s="615"/>
      <c r="L40" s="615"/>
      <c r="M40" s="615"/>
      <c r="N40" s="615"/>
      <c r="O40" s="615"/>
      <c r="P40" s="616"/>
      <c r="Q40" s="620"/>
      <c r="R40" s="621"/>
      <c r="S40" s="621"/>
      <c r="T40" s="621"/>
      <c r="U40" s="621"/>
      <c r="V40" s="621"/>
      <c r="W40" s="621"/>
      <c r="X40" s="621"/>
      <c r="Y40" s="621"/>
      <c r="Z40" s="621"/>
      <c r="AA40" s="621"/>
      <c r="AB40" s="621"/>
      <c r="AC40" s="621"/>
      <c r="AD40" s="621"/>
      <c r="AE40" s="621"/>
      <c r="AF40" s="621"/>
      <c r="AG40" s="622"/>
      <c r="AH40" s="47"/>
    </row>
    <row r="41" spans="1:34" s="46" customFormat="1" ht="1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row>
    <row r="42" spans="1:34" s="46" customFormat="1" ht="15" customHeight="1">
      <c r="A42" s="66" t="s">
        <v>40</v>
      </c>
      <c r="B42" s="66"/>
      <c r="C42" s="66"/>
      <c r="D42" s="86" t="str">
        <f>IF(AND(OR(A44="",Q44=""),K14="就農に関するポータルサイトに掲載している研修計画と異なる"),"※入力してください","")</f>
        <v/>
      </c>
      <c r="E42" s="187"/>
      <c r="F42" s="66"/>
      <c r="G42" s="193" t="s">
        <v>1198</v>
      </c>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row>
    <row r="43" spans="1:34" s="46" customFormat="1" ht="15" customHeight="1">
      <c r="A43" s="611" t="s">
        <v>147</v>
      </c>
      <c r="B43" s="612"/>
      <c r="C43" s="612"/>
      <c r="D43" s="612"/>
      <c r="E43" s="612"/>
      <c r="F43" s="612"/>
      <c r="G43" s="612"/>
      <c r="H43" s="612"/>
      <c r="I43" s="612"/>
      <c r="J43" s="612"/>
      <c r="K43" s="612"/>
      <c r="L43" s="612"/>
      <c r="M43" s="612"/>
      <c r="N43" s="612"/>
      <c r="O43" s="612"/>
      <c r="P43" s="613"/>
      <c r="Q43" s="195"/>
      <c r="R43" s="196"/>
      <c r="S43" s="196"/>
      <c r="T43" s="196"/>
      <c r="U43" s="196"/>
      <c r="V43" s="196"/>
      <c r="W43" s="196"/>
      <c r="X43" s="196"/>
      <c r="Y43" s="196" t="s">
        <v>285</v>
      </c>
      <c r="Z43" s="196"/>
      <c r="AA43" s="196"/>
      <c r="AB43" s="157"/>
      <c r="AC43" s="157"/>
      <c r="AD43" s="157"/>
      <c r="AE43" s="157"/>
      <c r="AF43" s="157"/>
      <c r="AG43" s="43"/>
    </row>
    <row r="44" spans="1:34" s="46" customFormat="1" ht="390" customHeight="1">
      <c r="A44" s="614"/>
      <c r="B44" s="615"/>
      <c r="C44" s="615"/>
      <c r="D44" s="615"/>
      <c r="E44" s="615"/>
      <c r="F44" s="615"/>
      <c r="G44" s="615"/>
      <c r="H44" s="615"/>
      <c r="I44" s="615"/>
      <c r="J44" s="615"/>
      <c r="K44" s="615"/>
      <c r="L44" s="615"/>
      <c r="M44" s="615"/>
      <c r="N44" s="615"/>
      <c r="O44" s="615"/>
      <c r="P44" s="616"/>
      <c r="Q44" s="617"/>
      <c r="R44" s="618"/>
      <c r="S44" s="618"/>
      <c r="T44" s="618"/>
      <c r="U44" s="618"/>
      <c r="V44" s="618"/>
      <c r="W44" s="618"/>
      <c r="X44" s="618"/>
      <c r="Y44" s="618"/>
      <c r="Z44" s="618"/>
      <c r="AA44" s="618"/>
      <c r="AB44" s="618"/>
      <c r="AC44" s="618"/>
      <c r="AD44" s="618"/>
      <c r="AE44" s="618"/>
      <c r="AF44" s="618"/>
      <c r="AG44" s="619"/>
    </row>
    <row r="45" spans="1:34" s="46" customFormat="1" ht="1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row>
    <row r="46" spans="1:34" s="46" customFormat="1" ht="15" customHeight="1">
      <c r="A46" s="66" t="s">
        <v>306</v>
      </c>
      <c r="B46" s="66"/>
      <c r="C46" s="66"/>
      <c r="D46" s="86" t="str">
        <f>IF(AND(OR(A48="",Q48=""),K14="就農に関するポータルサイトに掲載している研修計画と異なる"),"※入力してください","")</f>
        <v/>
      </c>
      <c r="E46" s="187"/>
      <c r="F46" s="66"/>
      <c r="G46" s="193" t="s">
        <v>1198</v>
      </c>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row>
    <row r="47" spans="1:34" s="46" customFormat="1" ht="15" customHeight="1">
      <c r="A47" s="611" t="s">
        <v>147</v>
      </c>
      <c r="B47" s="612"/>
      <c r="C47" s="612"/>
      <c r="D47" s="612"/>
      <c r="E47" s="612"/>
      <c r="F47" s="612"/>
      <c r="G47" s="612"/>
      <c r="H47" s="612"/>
      <c r="I47" s="612"/>
      <c r="J47" s="612"/>
      <c r="K47" s="612"/>
      <c r="L47" s="612"/>
      <c r="M47" s="612"/>
      <c r="N47" s="612"/>
      <c r="O47" s="612"/>
      <c r="P47" s="613"/>
      <c r="Q47" s="195"/>
      <c r="R47" s="196"/>
      <c r="S47" s="196"/>
      <c r="T47" s="196"/>
      <c r="U47" s="196"/>
      <c r="V47" s="196"/>
      <c r="W47" s="196"/>
      <c r="X47" s="196"/>
      <c r="Y47" s="196" t="s">
        <v>285</v>
      </c>
      <c r="Z47" s="196"/>
      <c r="AA47" s="196"/>
      <c r="AB47" s="157"/>
      <c r="AC47" s="157"/>
      <c r="AD47" s="157"/>
      <c r="AE47" s="157"/>
      <c r="AF47" s="157"/>
      <c r="AG47" s="43"/>
    </row>
    <row r="48" spans="1:34" s="46" customFormat="1" ht="390" customHeight="1">
      <c r="A48" s="614"/>
      <c r="B48" s="615"/>
      <c r="C48" s="615"/>
      <c r="D48" s="615"/>
      <c r="E48" s="615"/>
      <c r="F48" s="615"/>
      <c r="G48" s="615"/>
      <c r="H48" s="615"/>
      <c r="I48" s="615"/>
      <c r="J48" s="615"/>
      <c r="K48" s="615"/>
      <c r="L48" s="615"/>
      <c r="M48" s="615"/>
      <c r="N48" s="615"/>
      <c r="O48" s="615"/>
      <c r="P48" s="616"/>
      <c r="Q48" s="617"/>
      <c r="R48" s="618"/>
      <c r="S48" s="618"/>
      <c r="T48" s="618"/>
      <c r="U48" s="618"/>
      <c r="V48" s="618"/>
      <c r="W48" s="618"/>
      <c r="X48" s="618"/>
      <c r="Y48" s="618"/>
      <c r="Z48" s="618"/>
      <c r="AA48" s="618"/>
      <c r="AB48" s="618"/>
      <c r="AC48" s="618"/>
      <c r="AD48" s="618"/>
      <c r="AE48" s="618"/>
      <c r="AF48" s="618"/>
      <c r="AG48" s="619"/>
    </row>
    <row r="49" spans="1:33" s="46" customFormat="1" ht="1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row>
    <row r="50" spans="1:33" s="46" customFormat="1" ht="15" customHeight="1">
      <c r="A50" s="66" t="s">
        <v>307</v>
      </c>
      <c r="B50" s="66"/>
      <c r="C50" s="66"/>
      <c r="D50" s="86" t="str">
        <f>IF(AND(OR(A52="",Q52=""),K14="就農に関するポータルサイトに掲載している研修計画と異なる"),"※入力してください","")</f>
        <v/>
      </c>
      <c r="E50" s="187"/>
      <c r="F50" s="66"/>
      <c r="G50" s="193" t="s">
        <v>1198</v>
      </c>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1:33" s="46" customFormat="1" ht="15" customHeight="1">
      <c r="A51" s="611" t="s">
        <v>147</v>
      </c>
      <c r="B51" s="612"/>
      <c r="C51" s="612"/>
      <c r="D51" s="612"/>
      <c r="E51" s="612"/>
      <c r="F51" s="612"/>
      <c r="G51" s="612"/>
      <c r="H51" s="612"/>
      <c r="I51" s="612"/>
      <c r="J51" s="612"/>
      <c r="K51" s="612"/>
      <c r="L51" s="612"/>
      <c r="M51" s="612"/>
      <c r="N51" s="612"/>
      <c r="O51" s="612"/>
      <c r="P51" s="613"/>
      <c r="Q51" s="195"/>
      <c r="R51" s="196"/>
      <c r="S51" s="196"/>
      <c r="T51" s="196"/>
      <c r="U51" s="196"/>
      <c r="V51" s="196"/>
      <c r="W51" s="196"/>
      <c r="X51" s="196"/>
      <c r="Y51" s="196" t="s">
        <v>285</v>
      </c>
      <c r="Z51" s="196"/>
      <c r="AA51" s="196"/>
      <c r="AB51" s="157"/>
      <c r="AC51" s="157"/>
      <c r="AD51" s="157"/>
      <c r="AE51" s="157"/>
      <c r="AF51" s="157"/>
      <c r="AG51" s="43"/>
    </row>
    <row r="52" spans="1:33" s="46" customFormat="1" ht="390" customHeight="1">
      <c r="A52" s="614"/>
      <c r="B52" s="615"/>
      <c r="C52" s="615"/>
      <c r="D52" s="615"/>
      <c r="E52" s="615"/>
      <c r="F52" s="615"/>
      <c r="G52" s="615"/>
      <c r="H52" s="615"/>
      <c r="I52" s="615"/>
      <c r="J52" s="615"/>
      <c r="K52" s="615"/>
      <c r="L52" s="615"/>
      <c r="M52" s="615"/>
      <c r="N52" s="615"/>
      <c r="O52" s="615"/>
      <c r="P52" s="616"/>
      <c r="Q52" s="617"/>
      <c r="R52" s="618"/>
      <c r="S52" s="618"/>
      <c r="T52" s="618"/>
      <c r="U52" s="618"/>
      <c r="V52" s="618"/>
      <c r="W52" s="618"/>
      <c r="X52" s="618"/>
      <c r="Y52" s="618"/>
      <c r="Z52" s="618"/>
      <c r="AA52" s="618"/>
      <c r="AB52" s="618"/>
      <c r="AC52" s="618"/>
      <c r="AD52" s="618"/>
      <c r="AE52" s="618"/>
      <c r="AF52" s="618"/>
      <c r="AG52" s="619"/>
    </row>
  </sheetData>
  <sheetProtection algorithmName="SHA-512" hashValue="1VrYxhhp1iLAGgk8zhOuMhTTKf6zMcAYeqweSJT3Cjr8mzWkt8EX0AE8qJ1m3qdQYyQJ8ZEsPaNROFf9YcFLzg==" saltValue="ckTkwLvbP0hh+SngoV85Nw==" spinCount="100000" sheet="1" selectLockedCells="1"/>
  <mergeCells count="37">
    <mergeCell ref="A12:AG12"/>
    <mergeCell ref="A51:P51"/>
    <mergeCell ref="A52:P52"/>
    <mergeCell ref="Q52:AG52"/>
    <mergeCell ref="A43:P43"/>
    <mergeCell ref="A44:P44"/>
    <mergeCell ref="Q44:AG44"/>
    <mergeCell ref="A47:P47"/>
    <mergeCell ref="A48:P48"/>
    <mergeCell ref="Q48:AG48"/>
    <mergeCell ref="M33:P33"/>
    <mergeCell ref="Y33:AB33"/>
    <mergeCell ref="A39:P39"/>
    <mergeCell ref="A40:P40"/>
    <mergeCell ref="Q40:AG40"/>
    <mergeCell ref="G38:AG38"/>
    <mergeCell ref="M22:O22"/>
    <mergeCell ref="Y22:AA22"/>
    <mergeCell ref="M24:P24"/>
    <mergeCell ref="Y24:AB24"/>
    <mergeCell ref="Y31:AA31"/>
    <mergeCell ref="A1:AG1"/>
    <mergeCell ref="A2:AG2"/>
    <mergeCell ref="M29:O29"/>
    <mergeCell ref="Y29:AA29"/>
    <mergeCell ref="U8:V8"/>
    <mergeCell ref="A13:A15"/>
    <mergeCell ref="B13:I15"/>
    <mergeCell ref="K14:V14"/>
    <mergeCell ref="A19:A36"/>
    <mergeCell ref="B19:I36"/>
    <mergeCell ref="M20:O20"/>
    <mergeCell ref="M31:O31"/>
    <mergeCell ref="A7:A9"/>
    <mergeCell ref="B7:I9"/>
    <mergeCell ref="M8:N8"/>
    <mergeCell ref="Y20:AA20"/>
  </mergeCells>
  <phoneticPr fontId="16"/>
  <conditionalFormatting sqref="M20">
    <cfRule type="containsBlanks" dxfId="42" priority="69">
      <formula>LEN(TRIM(M20))=0</formula>
    </cfRule>
  </conditionalFormatting>
  <conditionalFormatting sqref="M22">
    <cfRule type="containsBlanks" dxfId="41" priority="70">
      <formula>LEN(TRIM(M22))=0</formula>
    </cfRule>
  </conditionalFormatting>
  <conditionalFormatting sqref="O26">
    <cfRule type="containsBlanks" dxfId="40" priority="72">
      <formula>LEN(TRIM(O26))=0</formula>
    </cfRule>
  </conditionalFormatting>
  <conditionalFormatting sqref="M24:P24">
    <cfRule type="containsBlanks" dxfId="39" priority="71">
      <formula>LEN(TRIM(M24))=0</formula>
    </cfRule>
  </conditionalFormatting>
  <conditionalFormatting sqref="A40">
    <cfRule type="expression" dxfId="38" priority="67">
      <formula>AND(A40="",K14="就農に関するポータルサイトに掲載している研修計画と異なる")</formula>
    </cfRule>
  </conditionalFormatting>
  <conditionalFormatting sqref="Q40">
    <cfRule type="expression" dxfId="37" priority="68">
      <formula>AND(Q40="",K14="就農に関するポータルサイトに掲載している研修計画と異なる")</formula>
    </cfRule>
  </conditionalFormatting>
  <conditionalFormatting sqref="A44">
    <cfRule type="expression" dxfId="36" priority="18">
      <formula>AND(A44="",K14="就農に関するポータルサイトに掲載している研修計画と異なる")</formula>
    </cfRule>
  </conditionalFormatting>
  <conditionalFormatting sqref="Q44">
    <cfRule type="expression" dxfId="35" priority="17">
      <formula>AND(Q44="",K14="就農に関するポータルサイトに掲載している研修計画と異なる")</formula>
    </cfRule>
  </conditionalFormatting>
  <conditionalFormatting sqref="M8:N8">
    <cfRule type="containsBlanks" dxfId="34" priority="14">
      <formula>LEN(TRIM(M8))=0</formula>
    </cfRule>
  </conditionalFormatting>
  <conditionalFormatting sqref="K14">
    <cfRule type="containsBlanks" dxfId="33" priority="13">
      <formula>LEN(TRIM(K14))=0</formula>
    </cfRule>
  </conditionalFormatting>
  <conditionalFormatting sqref="A48">
    <cfRule type="expression" dxfId="32" priority="12">
      <formula>AND(A48="",K14="就農に関するポータルサイトに掲載している研修計画と異なる")</formula>
    </cfRule>
  </conditionalFormatting>
  <conditionalFormatting sqref="Q48">
    <cfRule type="expression" dxfId="31" priority="11">
      <formula>AND(Q48="",K14="就農に関するポータルサイトに掲載している研修計画と異なる")</formula>
    </cfRule>
  </conditionalFormatting>
  <conditionalFormatting sqref="A52">
    <cfRule type="expression" dxfId="30" priority="10">
      <formula>AND(A52="",K14="就農に関するポータルサイトに掲載している研修計画と異なる")</formula>
    </cfRule>
  </conditionalFormatting>
  <conditionalFormatting sqref="Q52">
    <cfRule type="expression" dxfId="29" priority="9">
      <formula>AND(Q52="",K14="就農に関するポータルサイトに掲載している研修計画と異なる")</formula>
    </cfRule>
  </conditionalFormatting>
  <conditionalFormatting sqref="U8:V8">
    <cfRule type="containsBlanks" dxfId="28" priority="1">
      <formula>LEN(TRIM(U8))=0</formula>
    </cfRule>
  </conditionalFormatting>
  <dataValidations count="6">
    <dataValidation type="list" allowBlank="1" showInputMessage="1" showErrorMessage="1" sqref="R8 Z8" xr:uid="{64A6158D-8824-A642-85CC-E52B833E0C81}">
      <formula1>"1,2,3,4,5,6,7,8,9,10,11,12,13,14,15,16,17,18,19,20,21,22,23,24,25,26,27,28,29,30,31"</formula1>
    </dataValidation>
    <dataValidation type="list" allowBlank="1" showInputMessage="1" showErrorMessage="1" sqref="P8 X8" xr:uid="{270D2F29-0936-2F4D-AC0B-72595A6104A5}">
      <formula1>"1,2,3,4,5,6,7,8,9,10,11,12"</formula1>
    </dataValidation>
    <dataValidation type="list" allowBlank="1" showInputMessage="1" showErrorMessage="1" sqref="M20:O20 Y20:AA20 M29:O29 Y29:AA29" xr:uid="{44A8ACD3-15EF-1B47-BE45-8E44FBC40BA4}">
      <formula1>"該当する,しない"</formula1>
    </dataValidation>
    <dataValidation type="textLength" operator="lessThanOrEqual" allowBlank="1" showInputMessage="1" showErrorMessage="1" sqref="A40:AG40 A44:AG44 A48:AG48 A52:AG52" xr:uid="{8AD0E18F-8A68-A849-A266-F0F73F779C74}">
      <formula1>1500</formula1>
    </dataValidation>
    <dataValidation type="list" allowBlank="1" showInputMessage="1" showErrorMessage="1" sqref="K14:V14" xr:uid="{BB8D4A76-8B5A-D040-940B-088DF63A61AD}">
      <formula1>"就農に関するポータルサイトに掲載している研修計画,就農に関するポータルサイトに掲載している研修計画と異なる"</formula1>
    </dataValidation>
    <dataValidation type="list" allowBlank="1" showInputMessage="1" showErrorMessage="1" sqref="O26 AA26 AA35 O35" xr:uid="{A0149C97-CC0B-714A-B0C6-5F972C6031BE}">
      <formula1>"1,2,3,4,5,6,7,8,9,10,11,12,13,14,15,16,17,18,19,20,21,22,23,24,25,26,27,28,29,30,31,32,33,34,35,36,37,38,39,40,41,42,43,44,45,46,47,48,49,50,51,52,53,54,55,56,57,58,59,60,61,62,63,64,65,66,67,68,69,70"</formula1>
    </dataValidation>
  </dataValidations>
  <pageMargins left="0.70866141732283472" right="0.70866141732283472" top="0.74803149606299213" bottom="0.74803149606299213" header="0.31496062992125984" footer="0.31496062992125984"/>
  <pageSetup paperSize="9" scale="46" orientation="portrait" r:id="rId1"/>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1FB7C-8493-9D48-BFCF-3A2703C46DD0}">
  <dimension ref="A1:AG106"/>
  <sheetViews>
    <sheetView showGridLines="0" zoomScale="110" zoomScaleNormal="110" zoomScaleSheetLayoutView="85" zoomScalePageLayoutView="75" workbookViewId="0">
      <selection activeCell="B7" sqref="B7:AG7"/>
    </sheetView>
  </sheetViews>
  <sheetFormatPr defaultColWidth="10.5546875" defaultRowHeight="15.75"/>
  <cols>
    <col min="1" max="31" width="3.6640625" style="41" customWidth="1"/>
    <col min="32" max="32" width="3.33203125" style="41" customWidth="1"/>
    <col min="33" max="78" width="3.6640625" style="41" customWidth="1"/>
    <col min="79" max="16384" width="10.5546875" style="41"/>
  </cols>
  <sheetData>
    <row r="1" spans="1:33" ht="24">
      <c r="A1" s="414" t="s">
        <v>391</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row>
    <row r="2" spans="1:33" ht="19.5">
      <c r="A2" s="415" t="str">
        <f>'F1'!A2</f>
        <v>令和４年度第２回</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row>
    <row r="4" spans="1:33" ht="17.25">
      <c r="A4" s="52" t="s">
        <v>406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ht="20.100000000000001" customHeight="1">
      <c r="A5" s="105" t="s">
        <v>542</v>
      </c>
      <c r="B5" s="111"/>
      <c r="C5" s="111"/>
      <c r="D5" s="111"/>
      <c r="E5" s="111"/>
      <c r="F5" s="111"/>
      <c r="G5" s="111"/>
      <c r="H5" s="111"/>
      <c r="I5" s="111"/>
      <c r="J5" s="66"/>
      <c r="K5" s="66"/>
      <c r="L5" s="66"/>
      <c r="M5" s="66"/>
      <c r="N5" s="66"/>
      <c r="O5" s="66"/>
      <c r="P5" s="66"/>
      <c r="Q5" s="66"/>
      <c r="R5" s="66"/>
      <c r="S5" s="66"/>
      <c r="T5" s="66"/>
      <c r="U5" s="66"/>
      <c r="V5" s="66"/>
      <c r="W5" s="66"/>
      <c r="X5" s="66"/>
      <c r="Y5" s="66"/>
      <c r="Z5" s="66"/>
      <c r="AA5" s="66"/>
      <c r="AB5" s="66"/>
      <c r="AC5" s="66"/>
      <c r="AD5" s="66"/>
      <c r="AE5" s="66"/>
      <c r="AF5" s="66"/>
      <c r="AG5" s="66"/>
    </row>
    <row r="6" spans="1:33" ht="20.100000000000001" customHeight="1">
      <c r="A6" s="233" t="s">
        <v>418</v>
      </c>
      <c r="B6" s="233"/>
      <c r="C6" s="233"/>
      <c r="D6" s="233"/>
      <c r="E6" s="233"/>
      <c r="F6" s="233"/>
      <c r="G6" s="233"/>
      <c r="H6" s="233"/>
      <c r="I6" s="233"/>
      <c r="J6" s="76"/>
      <c r="K6" s="75"/>
      <c r="L6" s="192" t="str">
        <f>IF(B7="","※入力してください","")</f>
        <v>※入力してください</v>
      </c>
      <c r="M6" s="77"/>
      <c r="N6" s="75"/>
      <c r="O6" s="75"/>
      <c r="P6" s="75"/>
      <c r="Q6" s="75"/>
      <c r="R6" s="75"/>
      <c r="S6" s="75"/>
      <c r="T6" s="77"/>
      <c r="U6" s="75"/>
      <c r="V6" s="75"/>
      <c r="W6" s="75"/>
      <c r="X6" s="75"/>
      <c r="Y6" s="75"/>
      <c r="Z6" s="75"/>
      <c r="AA6" s="75"/>
      <c r="AB6" s="75"/>
      <c r="AC6" s="75"/>
      <c r="AD6" s="77"/>
      <c r="AE6" s="75"/>
      <c r="AF6" s="75"/>
      <c r="AG6" s="75"/>
    </row>
    <row r="7" spans="1:33" ht="125.1" customHeight="1">
      <c r="A7" s="240">
        <v>1</v>
      </c>
      <c r="B7" s="664"/>
      <c r="C7" s="665"/>
      <c r="D7" s="665"/>
      <c r="E7" s="665"/>
      <c r="F7" s="665"/>
      <c r="G7" s="665"/>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6"/>
    </row>
    <row r="8" spans="1:33" ht="15" customHeight="1"/>
    <row r="9" spans="1:33" ht="20.100000000000001" customHeight="1">
      <c r="A9" s="233" t="s">
        <v>419</v>
      </c>
      <c r="B9" s="233"/>
      <c r="C9" s="233"/>
      <c r="D9" s="233"/>
      <c r="E9" s="233"/>
      <c r="F9" s="233"/>
      <c r="G9" s="233"/>
      <c r="H9" s="233"/>
      <c r="I9" s="233"/>
      <c r="J9" s="76"/>
      <c r="K9" s="75"/>
      <c r="L9" s="75"/>
      <c r="M9" s="77"/>
      <c r="N9" s="75"/>
      <c r="O9" s="75"/>
      <c r="P9" s="75"/>
      <c r="Q9" s="75"/>
      <c r="R9" s="75"/>
      <c r="S9" s="75"/>
      <c r="T9" s="77"/>
      <c r="U9" s="75"/>
      <c r="V9" s="75"/>
      <c r="W9" s="75"/>
      <c r="X9" s="75"/>
      <c r="Y9" s="75"/>
      <c r="Z9" s="75"/>
      <c r="AA9" s="75"/>
      <c r="AB9" s="75"/>
      <c r="AC9" s="75"/>
      <c r="AD9" s="77"/>
      <c r="AE9" s="75"/>
      <c r="AF9" s="75"/>
      <c r="AG9" s="75"/>
    </row>
    <row r="10" spans="1:33" ht="5.0999999999999996" customHeight="1">
      <c r="A10" s="604">
        <f ca="1">MAX(INDIRECT(ADDRESS(1,COLUMN())):INDIRECT(ADDRESS(ROW()-1,COLUMN())))+1</f>
        <v>2</v>
      </c>
      <c r="B10" s="417" t="s">
        <v>420</v>
      </c>
      <c r="C10" s="417"/>
      <c r="D10" s="417"/>
      <c r="E10" s="417"/>
      <c r="F10" s="417"/>
      <c r="G10" s="417"/>
      <c r="H10" s="417"/>
      <c r="I10" s="417"/>
      <c r="J10" s="78"/>
      <c r="K10" s="79"/>
      <c r="L10" s="79"/>
      <c r="M10" s="79"/>
      <c r="N10" s="79"/>
      <c r="O10" s="79"/>
      <c r="P10" s="79"/>
      <c r="Q10" s="79"/>
      <c r="R10" s="79"/>
      <c r="S10" s="79"/>
      <c r="T10" s="79"/>
      <c r="U10" s="79"/>
      <c r="V10" s="79"/>
      <c r="W10" s="79"/>
      <c r="X10" s="79"/>
      <c r="Y10" s="79"/>
      <c r="Z10" s="79"/>
      <c r="AA10" s="79"/>
      <c r="AB10" s="79"/>
      <c r="AC10" s="79"/>
      <c r="AD10" s="79"/>
      <c r="AE10" s="79"/>
      <c r="AF10" s="79"/>
      <c r="AG10" s="80"/>
    </row>
    <row r="11" spans="1:33">
      <c r="A11" s="604"/>
      <c r="B11" s="417"/>
      <c r="C11" s="417"/>
      <c r="D11" s="417"/>
      <c r="E11" s="417"/>
      <c r="F11" s="417"/>
      <c r="G11" s="417"/>
      <c r="H11" s="417"/>
      <c r="I11" s="417"/>
      <c r="J11" s="81"/>
      <c r="K11" s="677"/>
      <c r="L11" s="689"/>
      <c r="M11" s="689"/>
      <c r="N11" s="689"/>
      <c r="O11" s="689"/>
      <c r="P11" s="689"/>
      <c r="Q11" s="689"/>
      <c r="R11" s="689"/>
      <c r="S11" s="689"/>
      <c r="T11" s="689"/>
      <c r="U11" s="690"/>
      <c r="V11" s="213"/>
      <c r="W11" s="103" t="str">
        <f>IF(K11="","※入力してください","")</f>
        <v>※入力してください</v>
      </c>
      <c r="Y11" s="213"/>
      <c r="Z11" s="213"/>
      <c r="AA11" s="213"/>
      <c r="AB11" s="213"/>
      <c r="AC11" s="213"/>
      <c r="AD11" s="213"/>
      <c r="AE11" s="213"/>
      <c r="AF11" s="66"/>
      <c r="AG11" s="67"/>
    </row>
    <row r="12" spans="1:33" ht="5.0999999999999996" customHeight="1">
      <c r="A12" s="604"/>
      <c r="B12" s="417"/>
      <c r="C12" s="417"/>
      <c r="D12" s="417"/>
      <c r="E12" s="417"/>
      <c r="F12" s="417"/>
      <c r="G12" s="417"/>
      <c r="H12" s="417"/>
      <c r="I12" s="417"/>
      <c r="J12" s="83"/>
      <c r="K12" s="84"/>
      <c r="L12" s="84"/>
      <c r="M12" s="88"/>
      <c r="N12" s="84"/>
      <c r="O12" s="84"/>
      <c r="P12" s="84"/>
      <c r="Q12" s="84"/>
      <c r="R12" s="84"/>
      <c r="S12" s="84"/>
      <c r="T12" s="84"/>
      <c r="U12" s="88"/>
      <c r="V12" s="84"/>
      <c r="W12" s="84"/>
      <c r="X12" s="84"/>
      <c r="Y12" s="84"/>
      <c r="Z12" s="84"/>
      <c r="AA12" s="84"/>
      <c r="AB12" s="84"/>
      <c r="AC12" s="84"/>
      <c r="AD12" s="84"/>
      <c r="AE12" s="84"/>
      <c r="AF12" s="84"/>
      <c r="AG12" s="85"/>
    </row>
    <row r="13" spans="1:33" ht="5.0999999999999996" customHeight="1">
      <c r="A13" s="604">
        <f ca="1">MAX(INDIRECT(ADDRESS(1,COLUMN())):INDIRECT(ADDRESS(ROW()-1,COLUMN())))+1</f>
        <v>3</v>
      </c>
      <c r="B13" s="417" t="s">
        <v>421</v>
      </c>
      <c r="C13" s="417"/>
      <c r="D13" s="417"/>
      <c r="E13" s="417"/>
      <c r="F13" s="417"/>
      <c r="G13" s="417"/>
      <c r="H13" s="417"/>
      <c r="I13" s="417"/>
      <c r="J13" s="78"/>
      <c r="K13" s="79"/>
      <c r="L13" s="79"/>
      <c r="M13" s="79"/>
      <c r="N13" s="79"/>
      <c r="O13" s="79"/>
      <c r="P13" s="79"/>
      <c r="Q13" s="79"/>
      <c r="R13" s="79"/>
      <c r="S13" s="79"/>
      <c r="T13" s="79"/>
      <c r="U13" s="79"/>
      <c r="V13" s="79"/>
      <c r="W13" s="79"/>
      <c r="X13" s="79"/>
      <c r="Y13" s="79"/>
      <c r="Z13" s="79"/>
      <c r="AA13" s="79"/>
      <c r="AB13" s="79"/>
      <c r="AC13" s="79"/>
      <c r="AD13" s="79"/>
      <c r="AE13" s="79"/>
      <c r="AF13" s="79"/>
      <c r="AG13" s="80"/>
    </row>
    <row r="14" spans="1:33">
      <c r="A14" s="604"/>
      <c r="B14" s="417"/>
      <c r="C14" s="417"/>
      <c r="D14" s="417"/>
      <c r="E14" s="417"/>
      <c r="F14" s="417"/>
      <c r="G14" s="417"/>
      <c r="H14" s="417"/>
      <c r="I14" s="417"/>
      <c r="J14" s="81"/>
      <c r="K14" s="66" t="s">
        <v>154</v>
      </c>
      <c r="L14" s="66"/>
      <c r="M14" s="500"/>
      <c r="N14" s="501"/>
      <c r="O14" s="54" t="s">
        <v>10</v>
      </c>
      <c r="P14" s="87"/>
      <c r="Q14" s="54" t="s">
        <v>13</v>
      </c>
      <c r="R14" s="100" t="str">
        <f>IF(OR(M14="",P14=""),"※入力してください","")</f>
        <v>※入力してください</v>
      </c>
      <c r="T14" s="189"/>
      <c r="U14" s="142"/>
      <c r="V14" s="142"/>
      <c r="W14" s="213"/>
      <c r="X14" s="213"/>
      <c r="Y14" s="213"/>
      <c r="Z14" s="213"/>
      <c r="AA14" s="213"/>
      <c r="AB14" s="213"/>
      <c r="AC14" s="213"/>
      <c r="AD14" s="66"/>
      <c r="AG14" s="67"/>
    </row>
    <row r="15" spans="1:33" ht="5.0999999999999996" customHeight="1">
      <c r="A15" s="604"/>
      <c r="B15" s="417"/>
      <c r="C15" s="417"/>
      <c r="D15" s="417"/>
      <c r="E15" s="417"/>
      <c r="F15" s="417"/>
      <c r="G15" s="417"/>
      <c r="H15" s="417"/>
      <c r="I15" s="417"/>
      <c r="J15" s="83"/>
      <c r="K15" s="84"/>
      <c r="L15" s="84"/>
      <c r="M15" s="88"/>
      <c r="N15" s="84"/>
      <c r="O15" s="84"/>
      <c r="P15" s="84"/>
      <c r="Q15" s="84"/>
      <c r="R15" s="84"/>
      <c r="S15" s="84"/>
      <c r="T15" s="84"/>
      <c r="U15" s="88"/>
      <c r="V15" s="84"/>
      <c r="W15" s="84"/>
      <c r="X15" s="84"/>
      <c r="Y15" s="84"/>
      <c r="Z15" s="84"/>
      <c r="AA15" s="84"/>
      <c r="AB15" s="84"/>
      <c r="AC15" s="84"/>
      <c r="AD15" s="84"/>
      <c r="AE15" s="84"/>
      <c r="AF15" s="84"/>
      <c r="AG15" s="85"/>
    </row>
    <row r="16" spans="1:33" ht="5.0999999999999996" customHeight="1">
      <c r="A16" s="604">
        <f ca="1">MAX(INDIRECT(ADDRESS(1,COLUMN())):INDIRECT(ADDRESS(ROW()-1,COLUMN())))+1</f>
        <v>4</v>
      </c>
      <c r="B16" s="416" t="s">
        <v>510</v>
      </c>
      <c r="C16" s="417"/>
      <c r="D16" s="417"/>
      <c r="E16" s="417"/>
      <c r="F16" s="417"/>
      <c r="G16" s="417"/>
      <c r="H16" s="417"/>
      <c r="I16" s="417"/>
      <c r="J16" s="78"/>
      <c r="K16" s="79"/>
      <c r="L16" s="79"/>
      <c r="M16" s="79"/>
      <c r="N16" s="79"/>
      <c r="O16" s="79"/>
      <c r="P16" s="79"/>
      <c r="Q16" s="79"/>
      <c r="R16" s="79"/>
      <c r="S16" s="79"/>
      <c r="T16" s="79"/>
      <c r="U16" s="79"/>
      <c r="V16" s="79"/>
      <c r="W16" s="79"/>
      <c r="X16" s="79"/>
      <c r="Y16" s="79"/>
      <c r="Z16" s="79"/>
      <c r="AA16" s="79"/>
      <c r="AB16" s="79"/>
      <c r="AC16" s="79"/>
      <c r="AD16" s="79"/>
      <c r="AE16" s="79"/>
      <c r="AF16" s="79"/>
      <c r="AG16" s="80"/>
    </row>
    <row r="17" spans="1:33" ht="20.100000000000001" customHeight="1">
      <c r="A17" s="604"/>
      <c r="B17" s="416"/>
      <c r="C17" s="417"/>
      <c r="D17" s="417"/>
      <c r="E17" s="417"/>
      <c r="F17" s="417"/>
      <c r="G17" s="417"/>
      <c r="H17" s="417"/>
      <c r="I17" s="417"/>
      <c r="J17" s="81"/>
      <c r="K17" s="492"/>
      <c r="L17" s="493"/>
      <c r="M17" s="493"/>
      <c r="N17" s="493"/>
      <c r="O17" s="493"/>
      <c r="P17" s="493"/>
      <c r="Q17" s="493"/>
      <c r="R17" s="493"/>
      <c r="S17" s="493"/>
      <c r="T17" s="493"/>
      <c r="U17" s="493"/>
      <c r="V17" s="493"/>
      <c r="W17" s="494"/>
      <c r="X17" s="75"/>
      <c r="Y17" s="103" t="str">
        <f>IF(K17="","※入力してください","")</f>
        <v>※入力してください</v>
      </c>
      <c r="Z17" s="75"/>
      <c r="AA17" s="75"/>
      <c r="AB17" s="75"/>
      <c r="AC17" s="75"/>
      <c r="AD17" s="75"/>
      <c r="AE17" s="75"/>
      <c r="AF17" s="75"/>
      <c r="AG17" s="67"/>
    </row>
    <row r="18" spans="1:33" ht="5.0999999999999996" customHeight="1">
      <c r="A18" s="604"/>
      <c r="B18" s="416"/>
      <c r="C18" s="417"/>
      <c r="D18" s="417"/>
      <c r="E18" s="417"/>
      <c r="F18" s="417"/>
      <c r="G18" s="417"/>
      <c r="H18" s="417"/>
      <c r="I18" s="417"/>
      <c r="J18" s="81"/>
      <c r="K18" s="75"/>
      <c r="L18" s="75"/>
      <c r="M18" s="75"/>
      <c r="N18" s="75"/>
      <c r="O18" s="75"/>
      <c r="P18" s="75"/>
      <c r="Q18" s="75"/>
      <c r="R18" s="75"/>
      <c r="S18" s="75"/>
      <c r="T18" s="75"/>
      <c r="U18" s="75"/>
      <c r="V18" s="75"/>
      <c r="W18" s="75"/>
      <c r="X18" s="75"/>
      <c r="Y18" s="75"/>
      <c r="Z18" s="75"/>
      <c r="AA18" s="75"/>
      <c r="AB18" s="75"/>
      <c r="AC18" s="75"/>
      <c r="AD18" s="75"/>
      <c r="AE18" s="75"/>
      <c r="AF18" s="75"/>
      <c r="AG18" s="67"/>
    </row>
    <row r="19" spans="1:33" ht="20.100000000000001" customHeight="1">
      <c r="A19" s="604"/>
      <c r="B19" s="416"/>
      <c r="C19" s="417"/>
      <c r="D19" s="417"/>
      <c r="E19" s="417"/>
      <c r="F19" s="417"/>
      <c r="G19" s="417"/>
      <c r="H19" s="417"/>
      <c r="I19" s="417"/>
      <c r="J19" s="81"/>
      <c r="K19" s="239" t="s">
        <v>508</v>
      </c>
      <c r="L19" s="75"/>
      <c r="M19" s="75"/>
      <c r="N19" s="75"/>
      <c r="O19" s="75"/>
      <c r="P19" s="75"/>
      <c r="Q19" s="75"/>
      <c r="R19" s="75"/>
      <c r="S19" s="75"/>
      <c r="T19" s="103" t="str">
        <f>IF(AND(K17="研修元と（出資など）資本関係あり",M20=""),"※入力してください","")</f>
        <v/>
      </c>
      <c r="U19" s="75"/>
      <c r="V19" s="75"/>
      <c r="W19" s="75"/>
      <c r="X19" s="75"/>
      <c r="Y19" s="75"/>
      <c r="Z19" s="75"/>
      <c r="AA19" s="75"/>
      <c r="AB19" s="75"/>
      <c r="AC19" s="75"/>
      <c r="AD19" s="75"/>
      <c r="AE19" s="75"/>
      <c r="AF19" s="75"/>
      <c r="AG19" s="67"/>
    </row>
    <row r="20" spans="1:33" ht="20.100000000000001" customHeight="1">
      <c r="A20" s="604"/>
      <c r="B20" s="416"/>
      <c r="C20" s="417"/>
      <c r="D20" s="417"/>
      <c r="E20" s="417"/>
      <c r="F20" s="417"/>
      <c r="G20" s="417"/>
      <c r="H20" s="417"/>
      <c r="I20" s="417"/>
      <c r="J20" s="81"/>
      <c r="K20" s="676" t="s">
        <v>422</v>
      </c>
      <c r="L20" s="676"/>
      <c r="M20" s="677"/>
      <c r="N20" s="678"/>
      <c r="O20" s="678"/>
      <c r="P20" s="678"/>
      <c r="Q20" s="678"/>
      <c r="R20" s="678"/>
      <c r="S20" s="678"/>
      <c r="T20" s="678"/>
      <c r="U20" s="678"/>
      <c r="V20" s="678"/>
      <c r="W20" s="678"/>
      <c r="X20" s="678"/>
      <c r="Y20" s="678"/>
      <c r="Z20" s="678"/>
      <c r="AA20" s="678"/>
      <c r="AB20" s="678"/>
      <c r="AC20" s="679"/>
      <c r="AD20" s="75" t="s">
        <v>423</v>
      </c>
      <c r="AE20" s="75"/>
      <c r="AF20" s="75"/>
      <c r="AG20" s="67"/>
    </row>
    <row r="21" spans="1:33" ht="5.0999999999999996" customHeight="1">
      <c r="A21" s="604"/>
      <c r="B21" s="416"/>
      <c r="C21" s="417"/>
      <c r="D21" s="417"/>
      <c r="E21" s="417"/>
      <c r="F21" s="417"/>
      <c r="G21" s="417"/>
      <c r="H21" s="417"/>
      <c r="I21" s="417"/>
      <c r="J21" s="81"/>
      <c r="K21" s="75"/>
      <c r="L21" s="75"/>
      <c r="M21" s="75"/>
      <c r="N21" s="75"/>
      <c r="O21" s="75"/>
      <c r="P21" s="75"/>
      <c r="Q21" s="75"/>
      <c r="R21" s="75"/>
      <c r="S21" s="75"/>
      <c r="T21" s="75"/>
      <c r="U21" s="75"/>
      <c r="V21" s="75"/>
      <c r="W21" s="75"/>
      <c r="X21" s="75"/>
      <c r="Y21" s="75"/>
      <c r="Z21" s="75"/>
      <c r="AA21" s="75"/>
      <c r="AB21" s="75"/>
      <c r="AC21" s="75"/>
      <c r="AD21" s="75"/>
      <c r="AE21" s="75"/>
      <c r="AF21" s="75"/>
      <c r="AG21" s="67"/>
    </row>
    <row r="22" spans="1:33" ht="20.100000000000001" customHeight="1">
      <c r="A22" s="604"/>
      <c r="B22" s="416"/>
      <c r="C22" s="417"/>
      <c r="D22" s="417"/>
      <c r="E22" s="417"/>
      <c r="F22" s="417"/>
      <c r="G22" s="417"/>
      <c r="H22" s="417"/>
      <c r="I22" s="417"/>
      <c r="J22" s="81"/>
      <c r="K22" s="239" t="s">
        <v>509</v>
      </c>
      <c r="L22" s="75"/>
      <c r="M22" s="75"/>
      <c r="N22" s="75"/>
      <c r="O22" s="75"/>
      <c r="P22" s="75"/>
      <c r="Q22" s="75"/>
      <c r="R22" s="75"/>
      <c r="S22" s="75"/>
      <c r="T22" s="75"/>
      <c r="U22" s="75"/>
      <c r="V22" s="75"/>
      <c r="W22" s="75"/>
      <c r="X22" s="75"/>
      <c r="Y22" s="75"/>
      <c r="Z22" s="75"/>
      <c r="AA22" s="103" t="str">
        <f>IF(AND(K17="研修元と（共同出荷、技術的支援、施設の共同利用など）協力関係あり",M20=""),"※入力してください","")</f>
        <v/>
      </c>
      <c r="AB22" s="75"/>
      <c r="AC22" s="75"/>
      <c r="AD22" s="75"/>
      <c r="AE22" s="75"/>
      <c r="AF22" s="75"/>
      <c r="AG22" s="67"/>
    </row>
    <row r="23" spans="1:33" ht="20.100000000000001" customHeight="1">
      <c r="A23" s="604"/>
      <c r="B23" s="416"/>
      <c r="C23" s="417"/>
      <c r="D23" s="417"/>
      <c r="E23" s="417"/>
      <c r="F23" s="417"/>
      <c r="G23" s="417"/>
      <c r="H23" s="417"/>
      <c r="I23" s="417"/>
      <c r="J23" s="81"/>
      <c r="K23" s="676" t="s">
        <v>422</v>
      </c>
      <c r="L23" s="676"/>
      <c r="M23" s="677"/>
      <c r="N23" s="678"/>
      <c r="O23" s="678"/>
      <c r="P23" s="678"/>
      <c r="Q23" s="678"/>
      <c r="R23" s="678"/>
      <c r="S23" s="678"/>
      <c r="T23" s="678"/>
      <c r="U23" s="678"/>
      <c r="V23" s="678"/>
      <c r="W23" s="678"/>
      <c r="X23" s="678"/>
      <c r="Y23" s="678"/>
      <c r="Z23" s="678"/>
      <c r="AA23" s="678"/>
      <c r="AB23" s="678"/>
      <c r="AC23" s="679"/>
      <c r="AD23" s="75" t="s">
        <v>423</v>
      </c>
      <c r="AE23" s="75"/>
      <c r="AF23" s="75"/>
      <c r="AG23" s="67"/>
    </row>
    <row r="24" spans="1:33" ht="5.0999999999999996" customHeight="1">
      <c r="A24" s="604"/>
      <c r="B24" s="417"/>
      <c r="C24" s="417"/>
      <c r="D24" s="417"/>
      <c r="E24" s="417"/>
      <c r="F24" s="417"/>
      <c r="G24" s="417"/>
      <c r="H24" s="417"/>
      <c r="I24" s="417"/>
      <c r="J24" s="83"/>
      <c r="K24" s="84"/>
      <c r="L24" s="84"/>
      <c r="M24" s="88"/>
      <c r="N24" s="84"/>
      <c r="O24" s="84"/>
      <c r="P24" s="84"/>
      <c r="Q24" s="84"/>
      <c r="R24" s="84"/>
      <c r="S24" s="84"/>
      <c r="T24" s="84"/>
      <c r="U24" s="88"/>
      <c r="V24" s="84"/>
      <c r="W24" s="84"/>
      <c r="X24" s="84"/>
      <c r="Y24" s="84"/>
      <c r="Z24" s="84"/>
      <c r="AA24" s="84"/>
      <c r="AB24" s="84"/>
      <c r="AC24" s="84"/>
      <c r="AD24" s="84"/>
      <c r="AE24" s="84"/>
      <c r="AF24" s="84"/>
      <c r="AG24" s="85"/>
    </row>
    <row r="25" spans="1:33" ht="20.100000000000001" customHeight="1">
      <c r="A25" s="680">
        <f ca="1">MAX(INDIRECT(ADDRESS(1,COLUMN())):INDIRECT(ADDRESS(ROW()-1,COLUMN())))+1</f>
        <v>5</v>
      </c>
      <c r="B25" s="518" t="s">
        <v>424</v>
      </c>
      <c r="C25" s="506"/>
      <c r="D25" s="506"/>
      <c r="E25" s="506"/>
      <c r="F25" s="506"/>
      <c r="G25" s="506"/>
      <c r="H25" s="506"/>
      <c r="I25" s="507"/>
      <c r="J25" s="252" t="s">
        <v>425</v>
      </c>
      <c r="K25" s="253"/>
      <c r="L25" s="192" t="str">
        <f>IF(AND(J26="",J27="",J28="",J29="",J30=""),"※入力してください","")</f>
        <v>※入力してください</v>
      </c>
      <c r="M25" s="253"/>
      <c r="N25" s="253"/>
      <c r="O25" s="253"/>
      <c r="P25" s="253"/>
      <c r="Q25" s="253"/>
      <c r="R25" s="253"/>
      <c r="S25" s="254"/>
      <c r="T25" s="252" t="s">
        <v>426</v>
      </c>
      <c r="U25" s="253"/>
      <c r="V25" s="253"/>
      <c r="W25" s="253"/>
      <c r="X25" s="253"/>
      <c r="Y25" s="192" t="str">
        <f>IF(AND(T26="",T27="",T28="",T29="",T30=""),"※入力してください","")</f>
        <v>※入力してください</v>
      </c>
      <c r="Z25" s="253"/>
      <c r="AA25" s="253"/>
      <c r="AB25" s="253"/>
      <c r="AC25" s="253"/>
      <c r="AD25" s="253"/>
      <c r="AE25" s="253"/>
      <c r="AF25" s="253"/>
      <c r="AG25" s="254"/>
    </row>
    <row r="26" spans="1:33" ht="20.100000000000001" customHeight="1">
      <c r="A26" s="681"/>
      <c r="B26" s="508"/>
      <c r="C26" s="509"/>
      <c r="D26" s="509"/>
      <c r="E26" s="509"/>
      <c r="F26" s="509"/>
      <c r="G26" s="509"/>
      <c r="H26" s="509"/>
      <c r="I26" s="510"/>
      <c r="J26" s="683"/>
      <c r="K26" s="684"/>
      <c r="L26" s="684"/>
      <c r="M26" s="684"/>
      <c r="N26" s="684"/>
      <c r="O26" s="684"/>
      <c r="P26" s="684"/>
      <c r="Q26" s="684"/>
      <c r="R26" s="684"/>
      <c r="S26" s="685"/>
      <c r="T26" s="683"/>
      <c r="U26" s="684"/>
      <c r="V26" s="684"/>
      <c r="W26" s="684"/>
      <c r="X26" s="684"/>
      <c r="Y26" s="684"/>
      <c r="Z26" s="684"/>
      <c r="AA26" s="684"/>
      <c r="AB26" s="684"/>
      <c r="AC26" s="684"/>
      <c r="AD26" s="684"/>
      <c r="AE26" s="684"/>
      <c r="AF26" s="684"/>
      <c r="AG26" s="685"/>
    </row>
    <row r="27" spans="1:33" ht="20.100000000000001" customHeight="1">
      <c r="A27" s="681"/>
      <c r="B27" s="508"/>
      <c r="C27" s="509"/>
      <c r="D27" s="509"/>
      <c r="E27" s="509"/>
      <c r="F27" s="509"/>
      <c r="G27" s="509"/>
      <c r="H27" s="509"/>
      <c r="I27" s="510"/>
      <c r="J27" s="673"/>
      <c r="K27" s="674"/>
      <c r="L27" s="674"/>
      <c r="M27" s="674"/>
      <c r="N27" s="674"/>
      <c r="O27" s="674"/>
      <c r="P27" s="674"/>
      <c r="Q27" s="674"/>
      <c r="R27" s="674"/>
      <c r="S27" s="675"/>
      <c r="T27" s="673"/>
      <c r="U27" s="674"/>
      <c r="V27" s="674"/>
      <c r="W27" s="674"/>
      <c r="X27" s="674"/>
      <c r="Y27" s="674"/>
      <c r="Z27" s="674"/>
      <c r="AA27" s="674"/>
      <c r="AB27" s="674"/>
      <c r="AC27" s="674"/>
      <c r="AD27" s="674"/>
      <c r="AE27" s="674"/>
      <c r="AF27" s="674"/>
      <c r="AG27" s="675"/>
    </row>
    <row r="28" spans="1:33" ht="20.100000000000001" customHeight="1">
      <c r="A28" s="681"/>
      <c r="B28" s="508"/>
      <c r="C28" s="509"/>
      <c r="D28" s="509"/>
      <c r="E28" s="509"/>
      <c r="F28" s="509"/>
      <c r="G28" s="509"/>
      <c r="H28" s="509"/>
      <c r="I28" s="510"/>
      <c r="J28" s="673"/>
      <c r="K28" s="674"/>
      <c r="L28" s="674"/>
      <c r="M28" s="674"/>
      <c r="N28" s="674"/>
      <c r="O28" s="674"/>
      <c r="P28" s="674"/>
      <c r="Q28" s="674"/>
      <c r="R28" s="674"/>
      <c r="S28" s="675"/>
      <c r="T28" s="673"/>
      <c r="U28" s="674"/>
      <c r="V28" s="674"/>
      <c r="W28" s="674"/>
      <c r="X28" s="674"/>
      <c r="Y28" s="674"/>
      <c r="Z28" s="674"/>
      <c r="AA28" s="674"/>
      <c r="AB28" s="674"/>
      <c r="AC28" s="674"/>
      <c r="AD28" s="674"/>
      <c r="AE28" s="674"/>
      <c r="AF28" s="674"/>
      <c r="AG28" s="675"/>
    </row>
    <row r="29" spans="1:33" ht="20.100000000000001" customHeight="1">
      <c r="A29" s="681"/>
      <c r="B29" s="508"/>
      <c r="C29" s="509"/>
      <c r="D29" s="509"/>
      <c r="E29" s="509"/>
      <c r="F29" s="509"/>
      <c r="G29" s="509"/>
      <c r="H29" s="509"/>
      <c r="I29" s="510"/>
      <c r="J29" s="673"/>
      <c r="K29" s="674"/>
      <c r="L29" s="674"/>
      <c r="M29" s="674"/>
      <c r="N29" s="674"/>
      <c r="O29" s="674"/>
      <c r="P29" s="674"/>
      <c r="Q29" s="674"/>
      <c r="R29" s="674"/>
      <c r="S29" s="675"/>
      <c r="T29" s="673"/>
      <c r="U29" s="674"/>
      <c r="V29" s="674"/>
      <c r="W29" s="674"/>
      <c r="X29" s="674"/>
      <c r="Y29" s="674"/>
      <c r="Z29" s="674"/>
      <c r="AA29" s="674"/>
      <c r="AB29" s="674"/>
      <c r="AC29" s="674"/>
      <c r="AD29" s="674"/>
      <c r="AE29" s="674"/>
      <c r="AF29" s="674"/>
      <c r="AG29" s="675"/>
    </row>
    <row r="30" spans="1:33" ht="20.100000000000001" customHeight="1">
      <c r="A30" s="682"/>
      <c r="B30" s="511"/>
      <c r="C30" s="512"/>
      <c r="D30" s="512"/>
      <c r="E30" s="512"/>
      <c r="F30" s="512"/>
      <c r="G30" s="512"/>
      <c r="H30" s="512"/>
      <c r="I30" s="513"/>
      <c r="J30" s="686"/>
      <c r="K30" s="687"/>
      <c r="L30" s="687"/>
      <c r="M30" s="687"/>
      <c r="N30" s="687"/>
      <c r="O30" s="687"/>
      <c r="P30" s="687"/>
      <c r="Q30" s="687"/>
      <c r="R30" s="687"/>
      <c r="S30" s="688"/>
      <c r="T30" s="673"/>
      <c r="U30" s="674"/>
      <c r="V30" s="674"/>
      <c r="W30" s="674"/>
      <c r="X30" s="674"/>
      <c r="Y30" s="674"/>
      <c r="Z30" s="674"/>
      <c r="AA30" s="674"/>
      <c r="AB30" s="674"/>
      <c r="AC30" s="674"/>
      <c r="AD30" s="674"/>
      <c r="AE30" s="674"/>
      <c r="AF30" s="674"/>
      <c r="AG30" s="675"/>
    </row>
    <row r="31" spans="1:33" ht="5.0999999999999996" customHeight="1">
      <c r="A31" s="604">
        <f ca="1">MAX(INDIRECT(ADDRESS(1,COLUMN())):INDIRECT(ADDRESS(ROW()-1,COLUMN())))+1</f>
        <v>6</v>
      </c>
      <c r="B31" s="417" t="s">
        <v>427</v>
      </c>
      <c r="C31" s="417"/>
      <c r="D31" s="417"/>
      <c r="E31" s="417"/>
      <c r="F31" s="417"/>
      <c r="G31" s="417"/>
      <c r="H31" s="417"/>
      <c r="I31" s="417"/>
      <c r="J31" s="78"/>
      <c r="K31" s="79"/>
      <c r="L31" s="79"/>
      <c r="M31" s="79"/>
      <c r="N31" s="79"/>
      <c r="O31" s="79"/>
      <c r="P31" s="79"/>
      <c r="Q31" s="79"/>
      <c r="R31" s="79"/>
      <c r="S31" s="79"/>
      <c r="T31" s="79"/>
      <c r="U31" s="79"/>
      <c r="V31" s="79"/>
      <c r="W31" s="79"/>
      <c r="X31" s="79"/>
      <c r="Y31" s="79"/>
      <c r="Z31" s="79"/>
      <c r="AA31" s="79"/>
      <c r="AB31" s="79"/>
      <c r="AC31" s="79"/>
      <c r="AD31" s="79"/>
      <c r="AE31" s="79"/>
      <c r="AF31" s="79"/>
      <c r="AG31" s="80"/>
    </row>
    <row r="32" spans="1:33" ht="20.100000000000001" customHeight="1">
      <c r="A32" s="604"/>
      <c r="B32" s="417"/>
      <c r="C32" s="417"/>
      <c r="D32" s="417"/>
      <c r="E32" s="417"/>
      <c r="F32" s="417"/>
      <c r="G32" s="417"/>
      <c r="H32" s="417"/>
      <c r="I32" s="417"/>
      <c r="J32" s="81"/>
      <c r="K32" s="241" t="s">
        <v>428</v>
      </c>
      <c r="L32" s="667"/>
      <c r="M32" s="668"/>
      <c r="N32" s="668"/>
      <c r="O32" s="669"/>
      <c r="P32" s="670" t="s">
        <v>431</v>
      </c>
      <c r="Q32" s="671"/>
      <c r="R32" s="671"/>
      <c r="S32" s="671"/>
      <c r="T32" s="672"/>
      <c r="U32" s="667"/>
      <c r="V32" s="668"/>
      <c r="W32" s="668"/>
      <c r="X32" s="669"/>
      <c r="Y32" s="244"/>
      <c r="Z32" s="242" t="s">
        <v>430</v>
      </c>
      <c r="AA32" s="242"/>
      <c r="AB32" s="192" t="str">
        <f>IF(AND(L32="",U32=""),"※入力してください","")</f>
        <v>※入力してください</v>
      </c>
      <c r="AC32" s="242"/>
      <c r="AD32" s="242"/>
      <c r="AE32" s="242"/>
      <c r="AF32" s="242"/>
      <c r="AG32" s="243"/>
    </row>
    <row r="33" spans="1:33" ht="5.0999999999999996" customHeight="1">
      <c r="A33" s="604"/>
      <c r="B33" s="417"/>
      <c r="C33" s="417"/>
      <c r="D33" s="417"/>
      <c r="E33" s="417"/>
      <c r="F33" s="417"/>
      <c r="G33" s="417"/>
      <c r="H33" s="417"/>
      <c r="I33" s="417"/>
      <c r="J33" s="83"/>
      <c r="K33" s="84"/>
      <c r="L33" s="84"/>
      <c r="M33" s="88"/>
      <c r="N33" s="84"/>
      <c r="O33" s="84"/>
      <c r="P33" s="84"/>
      <c r="Q33" s="84"/>
      <c r="R33" s="84"/>
      <c r="S33" s="84"/>
      <c r="T33" s="84"/>
      <c r="U33" s="88"/>
      <c r="V33" s="84"/>
      <c r="W33" s="84"/>
      <c r="X33" s="84"/>
      <c r="Y33" s="84"/>
      <c r="Z33" s="84"/>
      <c r="AA33" s="84"/>
      <c r="AB33" s="84"/>
      <c r="AC33" s="84"/>
      <c r="AD33" s="84"/>
      <c r="AE33" s="84"/>
      <c r="AF33" s="84"/>
      <c r="AG33" s="85"/>
    </row>
    <row r="34" spans="1:33" ht="20.100000000000001" customHeight="1">
      <c r="A34" s="197"/>
      <c r="B34" s="268"/>
      <c r="C34" s="268"/>
      <c r="D34" s="268"/>
      <c r="E34" s="268"/>
      <c r="F34" s="268"/>
      <c r="G34" s="268"/>
      <c r="H34" s="268"/>
      <c r="I34" s="268"/>
      <c r="J34" s="76"/>
      <c r="K34" s="269"/>
      <c r="L34" s="269"/>
      <c r="M34" s="77"/>
      <c r="N34" s="269"/>
      <c r="O34" s="269"/>
      <c r="P34" s="269"/>
      <c r="Q34" s="269"/>
      <c r="R34" s="269"/>
      <c r="S34" s="269"/>
      <c r="T34" s="269"/>
      <c r="U34" s="77"/>
      <c r="V34" s="269"/>
      <c r="W34" s="269"/>
      <c r="X34" s="269"/>
      <c r="Y34" s="269"/>
      <c r="Z34" s="269"/>
      <c r="AA34" s="269"/>
      <c r="AB34" s="269"/>
      <c r="AC34" s="269"/>
      <c r="AD34" s="269"/>
      <c r="AE34" s="269"/>
      <c r="AF34" s="269"/>
      <c r="AG34" s="269"/>
    </row>
    <row r="35" spans="1:33" ht="20.100000000000001" customHeight="1">
      <c r="A35" s="272" t="s">
        <v>511</v>
      </c>
      <c r="B35" s="268"/>
      <c r="C35" s="268"/>
      <c r="D35" s="268"/>
      <c r="E35" s="268"/>
      <c r="F35" s="268"/>
      <c r="G35" s="268"/>
      <c r="H35" s="268"/>
      <c r="I35" s="268"/>
      <c r="J35" s="76"/>
      <c r="K35" s="269"/>
      <c r="L35" s="269"/>
      <c r="M35" s="77"/>
      <c r="N35" s="269"/>
      <c r="O35" s="269"/>
      <c r="P35" s="269"/>
      <c r="Q35" s="269"/>
      <c r="R35" s="269"/>
      <c r="S35" s="269"/>
      <c r="T35" s="269"/>
      <c r="U35" s="77"/>
      <c r="V35" s="269"/>
      <c r="W35" s="269"/>
      <c r="X35" s="269"/>
      <c r="Y35" s="269"/>
      <c r="Z35" s="269"/>
      <c r="AA35" s="269"/>
      <c r="AB35" s="269"/>
      <c r="AC35" s="269"/>
      <c r="AD35" s="269"/>
      <c r="AE35" s="269"/>
      <c r="AF35" s="269"/>
      <c r="AG35" s="269"/>
    </row>
    <row r="36" spans="1:33" ht="20.100000000000001" customHeight="1">
      <c r="A36" s="66" t="s">
        <v>512</v>
      </c>
      <c r="B36" s="66"/>
      <c r="C36" s="66"/>
      <c r="D36" s="86" t="str">
        <f>IF(OR(A38="",Q38=""),"※入力してください","")</f>
        <v>※入力してください</v>
      </c>
      <c r="E36" s="187"/>
      <c r="F36" s="66"/>
      <c r="G36" s="623" t="s">
        <v>1198</v>
      </c>
      <c r="H36" s="623"/>
      <c r="I36" s="623"/>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row>
    <row r="37" spans="1:33" ht="20.100000000000001" customHeight="1">
      <c r="A37" s="611" t="s">
        <v>147</v>
      </c>
      <c r="B37" s="612"/>
      <c r="C37" s="612"/>
      <c r="D37" s="612"/>
      <c r="E37" s="612"/>
      <c r="F37" s="612"/>
      <c r="G37" s="612"/>
      <c r="H37" s="612"/>
      <c r="I37" s="612"/>
      <c r="J37" s="612"/>
      <c r="K37" s="612"/>
      <c r="L37" s="612"/>
      <c r="M37" s="612"/>
      <c r="N37" s="612"/>
      <c r="O37" s="612"/>
      <c r="P37" s="613"/>
      <c r="Q37" s="270"/>
      <c r="R37" s="271"/>
      <c r="S37" s="271"/>
      <c r="T37" s="271"/>
      <c r="U37" s="271"/>
      <c r="V37" s="271"/>
      <c r="W37" s="271"/>
      <c r="X37" s="271"/>
      <c r="Y37" s="271" t="s">
        <v>285</v>
      </c>
      <c r="Z37" s="271"/>
      <c r="AA37" s="271"/>
      <c r="AB37" s="157"/>
      <c r="AC37" s="157"/>
      <c r="AD37" s="157"/>
      <c r="AE37" s="157"/>
      <c r="AF37" s="157"/>
      <c r="AG37" s="43"/>
    </row>
    <row r="38" spans="1:33" ht="180" customHeight="1">
      <c r="A38" s="614"/>
      <c r="B38" s="615"/>
      <c r="C38" s="615"/>
      <c r="D38" s="615"/>
      <c r="E38" s="615"/>
      <c r="F38" s="615"/>
      <c r="G38" s="615"/>
      <c r="H38" s="615"/>
      <c r="I38" s="615"/>
      <c r="J38" s="615"/>
      <c r="K38" s="615"/>
      <c r="L38" s="615"/>
      <c r="M38" s="615"/>
      <c r="N38" s="615"/>
      <c r="O38" s="615"/>
      <c r="P38" s="616"/>
      <c r="Q38" s="620"/>
      <c r="R38" s="621"/>
      <c r="S38" s="621"/>
      <c r="T38" s="621"/>
      <c r="U38" s="621"/>
      <c r="V38" s="621"/>
      <c r="W38" s="621"/>
      <c r="X38" s="621"/>
      <c r="Y38" s="621"/>
      <c r="Z38" s="621"/>
      <c r="AA38" s="621"/>
      <c r="AB38" s="621"/>
      <c r="AC38" s="621"/>
      <c r="AD38" s="621"/>
      <c r="AE38" s="621"/>
      <c r="AF38" s="621"/>
      <c r="AG38" s="622"/>
    </row>
    <row r="39" spans="1:33" ht="20.100000000000001" customHeight="1">
      <c r="A39" s="273"/>
      <c r="B39" s="273"/>
      <c r="C39" s="273"/>
      <c r="D39" s="273"/>
      <c r="E39" s="273"/>
      <c r="F39" s="273"/>
      <c r="G39" s="273"/>
      <c r="H39" s="273"/>
      <c r="I39" s="273"/>
      <c r="J39" s="273"/>
      <c r="K39" s="273"/>
      <c r="L39" s="273"/>
      <c r="M39" s="273"/>
      <c r="N39" s="273"/>
      <c r="O39" s="273"/>
      <c r="P39" s="273"/>
      <c r="Q39" s="274"/>
      <c r="R39" s="274"/>
      <c r="S39" s="274"/>
      <c r="T39" s="274"/>
      <c r="U39" s="274"/>
      <c r="V39" s="274"/>
      <c r="W39" s="274"/>
      <c r="X39" s="274"/>
      <c r="Y39" s="274"/>
      <c r="Z39" s="274"/>
      <c r="AA39" s="274"/>
      <c r="AB39" s="274"/>
      <c r="AC39" s="274"/>
      <c r="AD39" s="274"/>
      <c r="AE39" s="274"/>
      <c r="AF39" s="274"/>
      <c r="AG39" s="274"/>
    </row>
    <row r="40" spans="1:33" ht="20.100000000000001" customHeight="1">
      <c r="A40" s="66" t="s">
        <v>513</v>
      </c>
      <c r="B40" s="66"/>
      <c r="C40" s="66"/>
      <c r="D40" s="86" t="str">
        <f>IF(OR(A42="",Q42=""),"※入力してください","")</f>
        <v>※入力してください</v>
      </c>
      <c r="E40" s="187"/>
      <c r="F40" s="66"/>
      <c r="G40" s="623" t="s">
        <v>1198</v>
      </c>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row>
    <row r="41" spans="1:33" ht="20.100000000000001" customHeight="1">
      <c r="A41" s="611" t="s">
        <v>147</v>
      </c>
      <c r="B41" s="612"/>
      <c r="C41" s="612"/>
      <c r="D41" s="612"/>
      <c r="E41" s="612"/>
      <c r="F41" s="612"/>
      <c r="G41" s="612"/>
      <c r="H41" s="612"/>
      <c r="I41" s="612"/>
      <c r="J41" s="612"/>
      <c r="K41" s="612"/>
      <c r="L41" s="612"/>
      <c r="M41" s="612"/>
      <c r="N41" s="612"/>
      <c r="O41" s="612"/>
      <c r="P41" s="613"/>
      <c r="Q41" s="270"/>
      <c r="R41" s="271"/>
      <c r="S41" s="271"/>
      <c r="T41" s="271"/>
      <c r="U41" s="271"/>
      <c r="V41" s="271"/>
      <c r="W41" s="271"/>
      <c r="X41" s="271"/>
      <c r="Y41" s="271" t="s">
        <v>285</v>
      </c>
      <c r="Z41" s="271"/>
      <c r="AA41" s="271"/>
      <c r="AB41" s="157"/>
      <c r="AC41" s="157"/>
      <c r="AD41" s="157"/>
      <c r="AE41" s="157"/>
      <c r="AF41" s="157"/>
      <c r="AG41" s="43"/>
    </row>
    <row r="42" spans="1:33" ht="180" customHeight="1">
      <c r="A42" s="614"/>
      <c r="B42" s="615"/>
      <c r="C42" s="615"/>
      <c r="D42" s="615"/>
      <c r="E42" s="615"/>
      <c r="F42" s="615"/>
      <c r="G42" s="615"/>
      <c r="H42" s="615"/>
      <c r="I42" s="615"/>
      <c r="J42" s="615"/>
      <c r="K42" s="615"/>
      <c r="L42" s="615"/>
      <c r="M42" s="615"/>
      <c r="N42" s="615"/>
      <c r="O42" s="615"/>
      <c r="P42" s="616"/>
      <c r="Q42" s="620"/>
      <c r="R42" s="621"/>
      <c r="S42" s="621"/>
      <c r="T42" s="621"/>
      <c r="U42" s="621"/>
      <c r="V42" s="621"/>
      <c r="W42" s="621"/>
      <c r="X42" s="621"/>
      <c r="Y42" s="621"/>
      <c r="Z42" s="621"/>
      <c r="AA42" s="621"/>
      <c r="AB42" s="621"/>
      <c r="AC42" s="621"/>
      <c r="AD42" s="621"/>
      <c r="AE42" s="621"/>
      <c r="AF42" s="621"/>
      <c r="AG42" s="622"/>
    </row>
    <row r="43" spans="1:33" ht="20.100000000000001" customHeight="1"/>
    <row r="44" spans="1:33" ht="20.100000000000001" customHeight="1">
      <c r="A44" s="239" t="s">
        <v>514</v>
      </c>
      <c r="Q44" s="103" t="str">
        <f>IF(B45="","※入力してください","")</f>
        <v>※入力してください</v>
      </c>
    </row>
    <row r="45" spans="1:33" ht="123" customHeight="1">
      <c r="A45" s="240">
        <f ca="1">MAX(INDIRECT(ADDRESS(1,COLUMN())):INDIRECT(ADDRESS(ROW()-1,COLUMN())))+1</f>
        <v>7</v>
      </c>
      <c r="B45" s="664"/>
      <c r="C45" s="665"/>
      <c r="D45" s="665"/>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6"/>
    </row>
    <row r="46" spans="1:33" s="66" customFormat="1" ht="20.100000000000001" customHeight="1"/>
    <row r="47" spans="1:33" s="66" customFormat="1" ht="20.100000000000001" customHeight="1">
      <c r="A47" s="245" t="s">
        <v>537</v>
      </c>
    </row>
    <row r="48" spans="1:33" s="66" customFormat="1" ht="20.100000000000001" customHeight="1">
      <c r="A48" s="66" t="s">
        <v>432</v>
      </c>
      <c r="Q48" s="100"/>
    </row>
    <row r="49" spans="1:33" ht="20.100000000000001" customHeight="1">
      <c r="A49" s="238"/>
      <c r="B49" s="624"/>
      <c r="C49" s="625"/>
      <c r="D49" s="625"/>
      <c r="E49" s="625"/>
      <c r="F49" s="625"/>
      <c r="G49" s="625"/>
      <c r="H49" s="625"/>
      <c r="I49" s="626"/>
      <c r="J49" s="489" t="s">
        <v>433</v>
      </c>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row>
    <row r="50" spans="1:33" ht="35.1" customHeight="1">
      <c r="A50" s="655">
        <f ca="1">MAX(INDIRECT(ADDRESS(1,COLUMN())):INDIRECT(ADDRESS(ROW()-1,COLUMN())))+1</f>
        <v>8</v>
      </c>
      <c r="B50" s="518" t="s">
        <v>434</v>
      </c>
      <c r="C50" s="519"/>
      <c r="D50" s="519"/>
      <c r="E50" s="519"/>
      <c r="F50" s="519"/>
      <c r="G50" s="519"/>
      <c r="H50" s="519"/>
      <c r="I50" s="520"/>
      <c r="J50" s="646" t="s">
        <v>435</v>
      </c>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8"/>
    </row>
    <row r="51" spans="1:33" s="66" customFormat="1" ht="125.1" customHeight="1">
      <c r="A51" s="656"/>
      <c r="B51" s="627" t="str">
        <f>IF(J51="","※入力してください","")</f>
        <v>※入力してください</v>
      </c>
      <c r="C51" s="628"/>
      <c r="D51" s="628"/>
      <c r="E51" s="628"/>
      <c r="F51" s="628"/>
      <c r="G51" s="628"/>
      <c r="H51" s="628"/>
      <c r="I51" s="629"/>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row>
    <row r="52" spans="1:33" ht="35.1" customHeight="1">
      <c r="A52" s="655">
        <f ca="1">MAX(INDIRECT(ADDRESS(1,COLUMN())):INDIRECT(ADDRESS(ROW()-1,COLUMN())))+1</f>
        <v>9</v>
      </c>
      <c r="B52" s="505" t="s">
        <v>436</v>
      </c>
      <c r="C52" s="506"/>
      <c r="D52" s="506"/>
      <c r="E52" s="506"/>
      <c r="F52" s="506"/>
      <c r="G52" s="506"/>
      <c r="H52" s="506"/>
      <c r="I52" s="507"/>
      <c r="J52" s="639" t="s">
        <v>437</v>
      </c>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1"/>
    </row>
    <row r="53" spans="1:33" s="66" customFormat="1" ht="125.1" customHeight="1">
      <c r="A53" s="656"/>
      <c r="B53" s="627" t="str">
        <f>IF(J53="","※入力してください","")</f>
        <v>※入力してください</v>
      </c>
      <c r="C53" s="628"/>
      <c r="D53" s="628"/>
      <c r="E53" s="628"/>
      <c r="F53" s="628"/>
      <c r="G53" s="628"/>
      <c r="H53" s="628"/>
      <c r="I53" s="629"/>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row>
    <row r="54" spans="1:33" ht="35.1" customHeight="1">
      <c r="A54" s="655">
        <f ca="1">MAX(INDIRECT(ADDRESS(1,COLUMN())):INDIRECT(ADDRESS(ROW()-1,COLUMN())))+1</f>
        <v>10</v>
      </c>
      <c r="B54" s="505" t="s">
        <v>438</v>
      </c>
      <c r="C54" s="506"/>
      <c r="D54" s="506"/>
      <c r="E54" s="506"/>
      <c r="F54" s="506"/>
      <c r="G54" s="506"/>
      <c r="H54" s="506"/>
      <c r="I54" s="507"/>
      <c r="J54" s="646" t="s">
        <v>439</v>
      </c>
      <c r="K54" s="647"/>
      <c r="L54" s="647"/>
      <c r="M54" s="647"/>
      <c r="N54" s="647"/>
      <c r="O54" s="647"/>
      <c r="P54" s="647"/>
      <c r="Q54" s="647"/>
      <c r="R54" s="647"/>
      <c r="S54" s="647"/>
      <c r="T54" s="647"/>
      <c r="U54" s="647"/>
      <c r="V54" s="647"/>
      <c r="W54" s="647"/>
      <c r="X54" s="647"/>
      <c r="Y54" s="647"/>
      <c r="Z54" s="647"/>
      <c r="AA54" s="647"/>
      <c r="AB54" s="647"/>
      <c r="AC54" s="647"/>
      <c r="AD54" s="647"/>
      <c r="AE54" s="647"/>
      <c r="AF54" s="647"/>
      <c r="AG54" s="648"/>
    </row>
    <row r="55" spans="1:33" ht="5.0999999999999996" customHeight="1">
      <c r="A55" s="657"/>
      <c r="B55" s="636"/>
      <c r="C55" s="637"/>
      <c r="D55" s="637"/>
      <c r="E55" s="637"/>
      <c r="F55" s="637"/>
      <c r="G55" s="637"/>
      <c r="H55" s="637"/>
      <c r="I55" s="638"/>
      <c r="J55" s="246"/>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8"/>
    </row>
    <row r="56" spans="1:33" ht="20.100000000000001" customHeight="1">
      <c r="A56" s="657"/>
      <c r="B56" s="636"/>
      <c r="C56" s="637"/>
      <c r="D56" s="637"/>
      <c r="E56" s="637"/>
      <c r="F56" s="637"/>
      <c r="G56" s="637"/>
      <c r="H56" s="637"/>
      <c r="I56" s="638"/>
      <c r="J56" s="246"/>
      <c r="K56" s="658" t="s">
        <v>440</v>
      </c>
      <c r="L56" s="658"/>
      <c r="M56" s="658"/>
      <c r="N56" s="643"/>
      <c r="O56" s="644"/>
      <c r="P56" s="644"/>
      <c r="Q56" s="645"/>
      <c r="R56" s="247" t="s">
        <v>441</v>
      </c>
      <c r="S56" s="247"/>
      <c r="T56" s="255" t="str">
        <f>IF(N56="","※入力してください","")</f>
        <v>※入力してください</v>
      </c>
      <c r="U56" s="247"/>
      <c r="V56" s="247"/>
      <c r="W56" s="247"/>
      <c r="X56" s="247"/>
      <c r="Y56" s="247"/>
      <c r="Z56" s="247"/>
      <c r="AA56" s="247"/>
      <c r="AB56" s="247"/>
      <c r="AC56" s="247"/>
      <c r="AD56" s="247"/>
      <c r="AE56" s="247"/>
      <c r="AF56" s="247"/>
      <c r="AG56" s="248"/>
    </row>
    <row r="57" spans="1:33" ht="5.0999999999999996" customHeight="1">
      <c r="A57" s="657"/>
      <c r="B57" s="636"/>
      <c r="C57" s="637"/>
      <c r="D57" s="637"/>
      <c r="E57" s="637"/>
      <c r="F57" s="637"/>
      <c r="G57" s="637"/>
      <c r="H57" s="637"/>
      <c r="I57" s="638"/>
      <c r="J57" s="246"/>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8"/>
    </row>
    <row r="58" spans="1:33" ht="20.100000000000001" customHeight="1">
      <c r="A58" s="657"/>
      <c r="B58" s="636"/>
      <c r="C58" s="637"/>
      <c r="D58" s="637"/>
      <c r="E58" s="637"/>
      <c r="F58" s="637"/>
      <c r="G58" s="637"/>
      <c r="H58" s="637"/>
      <c r="I58" s="638"/>
      <c r="J58" s="246"/>
      <c r="K58" s="658" t="s">
        <v>442</v>
      </c>
      <c r="L58" s="658"/>
      <c r="M58" s="658"/>
      <c r="N58" s="643"/>
      <c r="O58" s="644"/>
      <c r="P58" s="644"/>
      <c r="Q58" s="645"/>
      <c r="R58" s="247" t="s">
        <v>441</v>
      </c>
      <c r="S58" s="247"/>
      <c r="T58" s="255" t="str">
        <f>IF(N58="","※入力してください","")</f>
        <v>※入力してください</v>
      </c>
      <c r="U58" s="247"/>
      <c r="V58" s="247"/>
      <c r="W58" s="247"/>
      <c r="X58" s="247"/>
      <c r="Y58" s="247"/>
      <c r="Z58" s="247"/>
      <c r="AA58" s="247"/>
      <c r="AB58" s="247"/>
      <c r="AC58" s="247"/>
      <c r="AD58" s="247"/>
      <c r="AE58" s="247"/>
      <c r="AF58" s="247"/>
      <c r="AG58" s="248"/>
    </row>
    <row r="59" spans="1:33" ht="5.0999999999999996" customHeight="1">
      <c r="A59" s="657"/>
      <c r="B59" s="636"/>
      <c r="C59" s="637"/>
      <c r="D59" s="637"/>
      <c r="E59" s="637"/>
      <c r="F59" s="637"/>
      <c r="G59" s="637"/>
      <c r="H59" s="637"/>
      <c r="I59" s="638"/>
      <c r="J59" s="246"/>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8"/>
    </row>
    <row r="60" spans="1:33" ht="20.100000000000001" customHeight="1">
      <c r="A60" s="657"/>
      <c r="B60" s="636"/>
      <c r="C60" s="637"/>
      <c r="D60" s="637"/>
      <c r="E60" s="637"/>
      <c r="F60" s="637"/>
      <c r="G60" s="637"/>
      <c r="H60" s="637"/>
      <c r="I60" s="638"/>
      <c r="J60" s="246"/>
      <c r="K60" s="649" t="s">
        <v>443</v>
      </c>
      <c r="L60" s="649"/>
      <c r="M60" s="649"/>
      <c r="N60" s="650"/>
      <c r="O60" s="651"/>
      <c r="P60" s="651"/>
      <c r="Q60" s="651"/>
      <c r="R60" s="651"/>
      <c r="S60" s="651"/>
      <c r="T60" s="651"/>
      <c r="U60" s="651"/>
      <c r="V60" s="651"/>
      <c r="W60" s="651"/>
      <c r="X60" s="651"/>
      <c r="Y60" s="651"/>
      <c r="Z60" s="651"/>
      <c r="AA60" s="651"/>
      <c r="AB60" s="652"/>
      <c r="AC60" s="249" t="s">
        <v>429</v>
      </c>
      <c r="AD60" s="255" t="str">
        <f>IF(AND(N58&gt;0,N60=""),"※入力してください","")</f>
        <v/>
      </c>
      <c r="AE60" s="247"/>
      <c r="AF60" s="247"/>
      <c r="AG60" s="248"/>
    </row>
    <row r="61" spans="1:33" s="66" customFormat="1" ht="5.0999999999999996" customHeight="1">
      <c r="A61" s="656"/>
      <c r="B61" s="627"/>
      <c r="C61" s="628"/>
      <c r="D61" s="628"/>
      <c r="E61" s="628"/>
      <c r="F61" s="628"/>
      <c r="G61" s="628"/>
      <c r="H61" s="628"/>
      <c r="I61" s="629"/>
      <c r="J61" s="504"/>
      <c r="K61" s="504"/>
      <c r="L61" s="504"/>
      <c r="M61" s="504"/>
      <c r="N61" s="504"/>
      <c r="O61" s="504"/>
      <c r="P61" s="504"/>
      <c r="Q61" s="504"/>
      <c r="R61" s="504"/>
      <c r="S61" s="504"/>
      <c r="T61" s="504"/>
      <c r="U61" s="504"/>
      <c r="V61" s="504"/>
      <c r="W61" s="504"/>
      <c r="X61" s="504"/>
      <c r="Y61" s="504"/>
      <c r="Z61" s="504"/>
      <c r="AA61" s="504"/>
      <c r="AB61" s="504"/>
      <c r="AC61" s="504"/>
      <c r="AD61" s="504"/>
      <c r="AE61" s="504"/>
      <c r="AF61" s="504"/>
      <c r="AG61" s="504"/>
    </row>
    <row r="62" spans="1:33" ht="35.1" customHeight="1">
      <c r="A62" s="655">
        <f ca="1">MAX(INDIRECT(ADDRESS(1,COLUMN())):INDIRECT(ADDRESS(ROW()-1,COLUMN())))+1</f>
        <v>11</v>
      </c>
      <c r="B62" s="505" t="s">
        <v>445</v>
      </c>
      <c r="C62" s="506"/>
      <c r="D62" s="506"/>
      <c r="E62" s="506"/>
      <c r="F62" s="506"/>
      <c r="G62" s="506"/>
      <c r="H62" s="506"/>
      <c r="I62" s="507"/>
      <c r="J62" s="639" t="s">
        <v>444</v>
      </c>
      <c r="K62" s="640"/>
      <c r="L62" s="640"/>
      <c r="M62" s="640"/>
      <c r="N62" s="640"/>
      <c r="O62" s="640"/>
      <c r="P62" s="640"/>
      <c r="Q62" s="640"/>
      <c r="R62" s="640"/>
      <c r="S62" s="640"/>
      <c r="T62" s="640"/>
      <c r="U62" s="640"/>
      <c r="V62" s="640"/>
      <c r="W62" s="640"/>
      <c r="X62" s="640"/>
      <c r="Y62" s="640"/>
      <c r="Z62" s="640"/>
      <c r="AA62" s="640"/>
      <c r="AB62" s="640"/>
      <c r="AC62" s="640"/>
      <c r="AD62" s="640"/>
      <c r="AE62" s="640"/>
      <c r="AF62" s="640"/>
      <c r="AG62" s="641"/>
    </row>
    <row r="63" spans="1:33" s="66" customFormat="1" ht="125.1" customHeight="1">
      <c r="A63" s="656"/>
      <c r="B63" s="627" t="str">
        <f>IF(J63="","※入力してください","")</f>
        <v>※入力してください</v>
      </c>
      <c r="C63" s="628"/>
      <c r="D63" s="628"/>
      <c r="E63" s="628"/>
      <c r="F63" s="628"/>
      <c r="G63" s="628"/>
      <c r="H63" s="628"/>
      <c r="I63" s="629"/>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row>
    <row r="64" spans="1:33" s="66" customFormat="1" ht="35.1" customHeight="1">
      <c r="A64" s="655">
        <f ca="1">MAX(INDIRECT(ADDRESS(1,COLUMN())):INDIRECT(ADDRESS(ROW()-1,COLUMN())))+1</f>
        <v>12</v>
      </c>
      <c r="B64" s="518" t="s">
        <v>446</v>
      </c>
      <c r="C64" s="519"/>
      <c r="D64" s="519"/>
      <c r="E64" s="519"/>
      <c r="F64" s="519"/>
      <c r="G64" s="519"/>
      <c r="H64" s="519"/>
      <c r="I64" s="520"/>
      <c r="J64" s="630"/>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2"/>
    </row>
    <row r="65" spans="1:33" s="66" customFormat="1" ht="125.1" customHeight="1">
      <c r="A65" s="656"/>
      <c r="B65" s="627" t="str">
        <f>IF(J64="","※入力してください","")</f>
        <v>※入力してください</v>
      </c>
      <c r="C65" s="628"/>
      <c r="D65" s="628"/>
      <c r="E65" s="628"/>
      <c r="F65" s="628"/>
      <c r="G65" s="628"/>
      <c r="H65" s="628"/>
      <c r="I65" s="629"/>
      <c r="J65" s="633"/>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5"/>
    </row>
    <row r="66" spans="1:33" s="66" customFormat="1" ht="20.100000000000001" customHeight="1"/>
    <row r="67" spans="1:33" s="66" customFormat="1" ht="20.100000000000001" customHeight="1">
      <c r="A67" s="66" t="s">
        <v>536</v>
      </c>
    </row>
    <row r="68" spans="1:33" s="66" customFormat="1" ht="20.100000000000001" customHeight="1">
      <c r="A68" s="66" t="s">
        <v>447</v>
      </c>
    </row>
    <row r="69" spans="1:33" ht="20.100000000000001" customHeight="1">
      <c r="A69" s="608"/>
      <c r="B69" s="608"/>
      <c r="C69" s="608"/>
      <c r="D69" s="608"/>
      <c r="E69" s="608"/>
      <c r="F69" s="608"/>
      <c r="G69" s="608"/>
      <c r="H69" s="608"/>
      <c r="I69" s="608"/>
      <c r="J69" s="489" t="s">
        <v>433</v>
      </c>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row>
    <row r="70" spans="1:33" ht="35.1" customHeight="1">
      <c r="A70" s="655">
        <f ca="1">MAX(INDIRECT(ADDRESS(1,COLUMN())):INDIRECT(ADDRESS(ROW()-1,COLUMN())))+1</f>
        <v>13</v>
      </c>
      <c r="B70" s="229" t="s">
        <v>448</v>
      </c>
      <c r="C70" s="230"/>
      <c r="D70" s="230"/>
      <c r="E70" s="230"/>
      <c r="F70" s="230"/>
      <c r="G70" s="230"/>
      <c r="H70" s="230"/>
      <c r="I70" s="231"/>
      <c r="J70" s="639" t="s">
        <v>449</v>
      </c>
      <c r="K70" s="640"/>
      <c r="L70" s="640"/>
      <c r="M70" s="640"/>
      <c r="N70" s="640"/>
      <c r="O70" s="640"/>
      <c r="P70" s="640"/>
      <c r="Q70" s="640"/>
      <c r="R70" s="640"/>
      <c r="S70" s="640"/>
      <c r="T70" s="640"/>
      <c r="U70" s="640"/>
      <c r="V70" s="640"/>
      <c r="W70" s="640"/>
      <c r="X70" s="640"/>
      <c r="Y70" s="640"/>
      <c r="Z70" s="640"/>
      <c r="AA70" s="640"/>
      <c r="AB70" s="640"/>
      <c r="AC70" s="640"/>
      <c r="AD70" s="640"/>
      <c r="AE70" s="640"/>
      <c r="AF70" s="640"/>
      <c r="AG70" s="641"/>
    </row>
    <row r="71" spans="1:33" s="66" customFormat="1" ht="125.1" customHeight="1">
      <c r="A71" s="656"/>
      <c r="B71" s="627" t="str">
        <f>IF(J71="","※入力してください","")</f>
        <v>※入力してください</v>
      </c>
      <c r="C71" s="628"/>
      <c r="D71" s="628"/>
      <c r="E71" s="628"/>
      <c r="F71" s="628"/>
      <c r="G71" s="628"/>
      <c r="H71" s="628"/>
      <c r="I71" s="629"/>
      <c r="J71" s="663"/>
      <c r="K71" s="663"/>
      <c r="L71" s="663"/>
      <c r="M71" s="663"/>
      <c r="N71" s="663"/>
      <c r="O71" s="663"/>
      <c r="P71" s="663"/>
      <c r="Q71" s="663"/>
      <c r="R71" s="663"/>
      <c r="S71" s="663"/>
      <c r="T71" s="663"/>
      <c r="U71" s="663"/>
      <c r="V71" s="663"/>
      <c r="W71" s="663"/>
      <c r="X71" s="663"/>
      <c r="Y71" s="663"/>
      <c r="Z71" s="663"/>
      <c r="AA71" s="663"/>
      <c r="AB71" s="663"/>
      <c r="AC71" s="663"/>
      <c r="AD71" s="663"/>
      <c r="AE71" s="663"/>
      <c r="AF71" s="663"/>
      <c r="AG71" s="663"/>
    </row>
    <row r="72" spans="1:33" ht="35.1" customHeight="1">
      <c r="A72" s="655">
        <f ca="1">MAX(INDIRECT(ADDRESS(1,COLUMN())):INDIRECT(ADDRESS(ROW()-1,COLUMN())))+1</f>
        <v>14</v>
      </c>
      <c r="B72" s="229" t="s">
        <v>450</v>
      </c>
      <c r="C72" s="230"/>
      <c r="D72" s="230"/>
      <c r="E72" s="230"/>
      <c r="F72" s="230"/>
      <c r="G72" s="230"/>
      <c r="H72" s="230"/>
      <c r="I72" s="231"/>
      <c r="J72" s="639" t="s">
        <v>451</v>
      </c>
      <c r="K72" s="640"/>
      <c r="L72" s="640"/>
      <c r="M72" s="640"/>
      <c r="N72" s="640"/>
      <c r="O72" s="640"/>
      <c r="P72" s="640"/>
      <c r="Q72" s="640"/>
      <c r="R72" s="640"/>
      <c r="S72" s="640"/>
      <c r="T72" s="640"/>
      <c r="U72" s="640"/>
      <c r="V72" s="640"/>
      <c r="W72" s="640"/>
      <c r="X72" s="640"/>
      <c r="Y72" s="640"/>
      <c r="Z72" s="640"/>
      <c r="AA72" s="640"/>
      <c r="AB72" s="640"/>
      <c r="AC72" s="640"/>
      <c r="AD72" s="640"/>
      <c r="AE72" s="640"/>
      <c r="AF72" s="640"/>
      <c r="AG72" s="641"/>
    </row>
    <row r="73" spans="1:33" s="66" customFormat="1" ht="125.1" customHeight="1">
      <c r="A73" s="656"/>
      <c r="B73" s="627" t="str">
        <f>IF(J73="","※入力してください","")</f>
        <v>※入力してください</v>
      </c>
      <c r="C73" s="628"/>
      <c r="D73" s="628"/>
      <c r="E73" s="628"/>
      <c r="F73" s="628"/>
      <c r="G73" s="628"/>
      <c r="H73" s="628"/>
      <c r="I73" s="629"/>
      <c r="J73" s="663"/>
      <c r="K73" s="663"/>
      <c r="L73" s="663"/>
      <c r="M73" s="663"/>
      <c r="N73" s="663"/>
      <c r="O73" s="663"/>
      <c r="P73" s="663"/>
      <c r="Q73" s="663"/>
      <c r="R73" s="663"/>
      <c r="S73" s="663"/>
      <c r="T73" s="663"/>
      <c r="U73" s="663"/>
      <c r="V73" s="663"/>
      <c r="W73" s="663"/>
      <c r="X73" s="663"/>
      <c r="Y73" s="663"/>
      <c r="Z73" s="663"/>
      <c r="AA73" s="663"/>
      <c r="AB73" s="663"/>
      <c r="AC73" s="663"/>
      <c r="AD73" s="663"/>
      <c r="AE73" s="663"/>
      <c r="AF73" s="663"/>
      <c r="AG73" s="663"/>
    </row>
    <row r="74" spans="1:33" ht="20.100000000000001" customHeight="1">
      <c r="A74" s="655">
        <f ca="1">MAX(INDIRECT(ADDRESS(1,COLUMN())):INDIRECT(ADDRESS(ROW()-1,COLUMN())))+1</f>
        <v>15</v>
      </c>
      <c r="B74" s="229" t="s">
        <v>438</v>
      </c>
      <c r="C74" s="230"/>
      <c r="D74" s="230"/>
      <c r="E74" s="230"/>
      <c r="F74" s="230"/>
      <c r="G74" s="230"/>
      <c r="H74" s="230"/>
      <c r="I74" s="231"/>
      <c r="J74" s="646" t="s">
        <v>439</v>
      </c>
      <c r="K74" s="647"/>
      <c r="L74" s="647"/>
      <c r="M74" s="647"/>
      <c r="N74" s="647"/>
      <c r="O74" s="647"/>
      <c r="P74" s="647"/>
      <c r="Q74" s="647"/>
      <c r="R74" s="647"/>
      <c r="S74" s="647"/>
      <c r="T74" s="647"/>
      <c r="U74" s="647"/>
      <c r="V74" s="647"/>
      <c r="W74" s="647"/>
      <c r="X74" s="647"/>
      <c r="Y74" s="647"/>
      <c r="Z74" s="647"/>
      <c r="AA74" s="647"/>
      <c r="AB74" s="647"/>
      <c r="AC74" s="647"/>
      <c r="AD74" s="647"/>
      <c r="AE74" s="647"/>
      <c r="AF74" s="647"/>
      <c r="AG74" s="648"/>
    </row>
    <row r="75" spans="1:33" ht="5.0999999999999996" customHeight="1">
      <c r="A75" s="657"/>
      <c r="B75" s="232"/>
      <c r="C75" s="233"/>
      <c r="D75" s="233"/>
      <c r="E75" s="233"/>
      <c r="F75" s="233"/>
      <c r="G75" s="233"/>
      <c r="H75" s="233"/>
      <c r="I75" s="234"/>
      <c r="J75" s="246"/>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8"/>
    </row>
    <row r="76" spans="1:33" ht="20.100000000000001" customHeight="1">
      <c r="A76" s="657"/>
      <c r="B76" s="232"/>
      <c r="C76" s="233"/>
      <c r="D76" s="233"/>
      <c r="E76" s="233"/>
      <c r="F76" s="233"/>
      <c r="G76" s="233"/>
      <c r="H76" s="233"/>
      <c r="I76" s="234"/>
      <c r="J76" s="246"/>
      <c r="K76" s="658" t="s">
        <v>440</v>
      </c>
      <c r="L76" s="658"/>
      <c r="M76" s="658"/>
      <c r="N76" s="643"/>
      <c r="O76" s="644"/>
      <c r="P76" s="644"/>
      <c r="Q76" s="645"/>
      <c r="R76" s="247" t="s">
        <v>441</v>
      </c>
      <c r="S76" s="247"/>
      <c r="T76" s="255" t="str">
        <f>IF(N76="","※入力してください","")</f>
        <v>※入力してください</v>
      </c>
      <c r="U76" s="247"/>
      <c r="V76" s="247"/>
      <c r="W76" s="247"/>
      <c r="X76" s="247"/>
      <c r="Y76" s="247"/>
      <c r="Z76" s="247"/>
      <c r="AA76" s="247"/>
      <c r="AB76" s="247"/>
      <c r="AC76" s="247"/>
      <c r="AD76" s="247"/>
      <c r="AE76" s="247"/>
      <c r="AF76" s="247"/>
      <c r="AG76" s="248"/>
    </row>
    <row r="77" spans="1:33" ht="5.0999999999999996" customHeight="1">
      <c r="A77" s="657"/>
      <c r="B77" s="232"/>
      <c r="C77" s="233"/>
      <c r="D77" s="233"/>
      <c r="E77" s="233"/>
      <c r="F77" s="233"/>
      <c r="G77" s="233"/>
      <c r="H77" s="233"/>
      <c r="I77" s="234"/>
      <c r="J77" s="246"/>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8"/>
    </row>
    <row r="78" spans="1:33" ht="20.100000000000001" customHeight="1">
      <c r="A78" s="657"/>
      <c r="B78" s="232"/>
      <c r="C78" s="233"/>
      <c r="D78" s="233"/>
      <c r="E78" s="233"/>
      <c r="F78" s="233"/>
      <c r="G78" s="233"/>
      <c r="H78" s="233"/>
      <c r="I78" s="234"/>
      <c r="J78" s="246"/>
      <c r="K78" s="658" t="s">
        <v>442</v>
      </c>
      <c r="L78" s="658"/>
      <c r="M78" s="658"/>
      <c r="N78" s="643"/>
      <c r="O78" s="644"/>
      <c r="P78" s="644"/>
      <c r="Q78" s="645"/>
      <c r="R78" s="247" t="s">
        <v>441</v>
      </c>
      <c r="S78" s="247"/>
      <c r="T78" s="255" t="str">
        <f>IF(N78="","※入力してください","")</f>
        <v>※入力してください</v>
      </c>
      <c r="U78" s="247"/>
      <c r="V78" s="247"/>
      <c r="W78" s="247"/>
      <c r="X78" s="247"/>
      <c r="Y78" s="247"/>
      <c r="Z78" s="247"/>
      <c r="AA78" s="247"/>
      <c r="AB78" s="247"/>
      <c r="AC78" s="247"/>
      <c r="AD78" s="247"/>
      <c r="AE78" s="247"/>
      <c r="AF78" s="247"/>
      <c r="AG78" s="248"/>
    </row>
    <row r="79" spans="1:33" ht="5.0999999999999996" customHeight="1">
      <c r="A79" s="657"/>
      <c r="B79" s="232"/>
      <c r="C79" s="233"/>
      <c r="D79" s="233"/>
      <c r="E79" s="233"/>
      <c r="F79" s="233"/>
      <c r="G79" s="233"/>
      <c r="H79" s="233"/>
      <c r="I79" s="234"/>
      <c r="J79" s="246"/>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8"/>
    </row>
    <row r="80" spans="1:33" ht="20.100000000000001" customHeight="1">
      <c r="A80" s="657"/>
      <c r="B80" s="232"/>
      <c r="C80" s="233"/>
      <c r="D80" s="233"/>
      <c r="E80" s="233"/>
      <c r="F80" s="233"/>
      <c r="G80" s="233"/>
      <c r="H80" s="233"/>
      <c r="I80" s="234"/>
      <c r="J80" s="246"/>
      <c r="K80" s="649" t="s">
        <v>443</v>
      </c>
      <c r="L80" s="649"/>
      <c r="M80" s="649"/>
      <c r="N80" s="650"/>
      <c r="O80" s="651"/>
      <c r="P80" s="651"/>
      <c r="Q80" s="651"/>
      <c r="R80" s="651"/>
      <c r="S80" s="651"/>
      <c r="T80" s="651"/>
      <c r="U80" s="651"/>
      <c r="V80" s="651"/>
      <c r="W80" s="651"/>
      <c r="X80" s="651"/>
      <c r="Y80" s="651"/>
      <c r="Z80" s="651"/>
      <c r="AA80" s="651"/>
      <c r="AB80" s="652"/>
      <c r="AC80" s="249" t="s">
        <v>429</v>
      </c>
      <c r="AD80" s="255" t="str">
        <f>IF(AND(N78&gt;0,N80=""),"※入力してください","")</f>
        <v/>
      </c>
      <c r="AE80" s="247"/>
      <c r="AF80" s="247"/>
      <c r="AG80" s="248"/>
    </row>
    <row r="81" spans="1:33" s="66" customFormat="1" ht="5.0999999999999996" customHeight="1">
      <c r="A81" s="656"/>
      <c r="B81" s="235"/>
      <c r="C81" s="236"/>
      <c r="D81" s="236"/>
      <c r="E81" s="236"/>
      <c r="F81" s="236"/>
      <c r="G81" s="236"/>
      <c r="H81" s="236"/>
      <c r="I81" s="237"/>
      <c r="J81" s="504"/>
      <c r="K81" s="504"/>
      <c r="L81" s="504"/>
      <c r="M81" s="504"/>
      <c r="N81" s="504"/>
      <c r="O81" s="504"/>
      <c r="P81" s="504"/>
      <c r="Q81" s="504"/>
      <c r="R81" s="504"/>
      <c r="S81" s="504"/>
      <c r="T81" s="504"/>
      <c r="U81" s="504"/>
      <c r="V81" s="504"/>
      <c r="W81" s="504"/>
      <c r="X81" s="504"/>
      <c r="Y81" s="504"/>
      <c r="Z81" s="504"/>
      <c r="AA81" s="504"/>
      <c r="AB81" s="504"/>
      <c r="AC81" s="504"/>
      <c r="AD81" s="504"/>
      <c r="AE81" s="504"/>
      <c r="AF81" s="504"/>
      <c r="AG81" s="504"/>
    </row>
    <row r="82" spans="1:33" ht="20.100000000000001" customHeight="1">
      <c r="A82" s="655">
        <f ca="1">MAX(INDIRECT(ADDRESS(1,COLUMN())):INDIRECT(ADDRESS(ROW()-1,COLUMN())))+1</f>
        <v>16</v>
      </c>
      <c r="B82" s="229" t="s">
        <v>452</v>
      </c>
      <c r="C82" s="230"/>
      <c r="D82" s="230"/>
      <c r="E82" s="230"/>
      <c r="F82" s="230"/>
      <c r="G82" s="230"/>
      <c r="H82" s="230"/>
      <c r="I82" s="231"/>
      <c r="J82" s="639" t="s">
        <v>453</v>
      </c>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1"/>
    </row>
    <row r="83" spans="1:33" s="66" customFormat="1" ht="125.1" customHeight="1">
      <c r="A83" s="656"/>
      <c r="B83" s="627" t="str">
        <f>IF(J83="","※入力してください","")</f>
        <v>※入力してください</v>
      </c>
      <c r="C83" s="628"/>
      <c r="D83" s="628"/>
      <c r="E83" s="628"/>
      <c r="F83" s="628"/>
      <c r="G83" s="628"/>
      <c r="H83" s="628"/>
      <c r="I83" s="629"/>
      <c r="J83" s="663"/>
      <c r="K83" s="663"/>
      <c r="L83" s="663"/>
      <c r="M83" s="663"/>
      <c r="N83" s="663"/>
      <c r="O83" s="663"/>
      <c r="P83" s="663"/>
      <c r="Q83" s="663"/>
      <c r="R83" s="663"/>
      <c r="S83" s="663"/>
      <c r="T83" s="663"/>
      <c r="U83" s="663"/>
      <c r="V83" s="663"/>
      <c r="W83" s="663"/>
      <c r="X83" s="663"/>
      <c r="Y83" s="663"/>
      <c r="Z83" s="663"/>
      <c r="AA83" s="663"/>
      <c r="AB83" s="663"/>
      <c r="AC83" s="663"/>
      <c r="AD83" s="663"/>
      <c r="AE83" s="663"/>
      <c r="AF83" s="663"/>
      <c r="AG83" s="663"/>
    </row>
    <row r="84" spans="1:33" ht="20.100000000000001" customHeight="1">
      <c r="A84" s="655">
        <f ca="1">MAX(INDIRECT(ADDRESS(1,COLUMN())):INDIRECT(ADDRESS(ROW()-1,COLUMN())))+1</f>
        <v>17</v>
      </c>
      <c r="B84" s="229" t="s">
        <v>454</v>
      </c>
      <c r="C84" s="230"/>
      <c r="D84" s="230"/>
      <c r="E84" s="230"/>
      <c r="F84" s="230"/>
      <c r="G84" s="230"/>
      <c r="H84" s="230"/>
      <c r="I84" s="231"/>
      <c r="J84" s="639" t="s">
        <v>455</v>
      </c>
      <c r="K84" s="640"/>
      <c r="L84" s="640"/>
      <c r="M84" s="640"/>
      <c r="N84" s="640"/>
      <c r="O84" s="640"/>
      <c r="P84" s="640"/>
      <c r="Q84" s="640"/>
      <c r="R84" s="640"/>
      <c r="S84" s="640"/>
      <c r="T84" s="640"/>
      <c r="U84" s="640"/>
      <c r="V84" s="640"/>
      <c r="W84" s="640"/>
      <c r="X84" s="640"/>
      <c r="Y84" s="640"/>
      <c r="Z84" s="640"/>
      <c r="AA84" s="640"/>
      <c r="AB84" s="640"/>
      <c r="AC84" s="640"/>
      <c r="AD84" s="640"/>
      <c r="AE84" s="640"/>
      <c r="AF84" s="640"/>
      <c r="AG84" s="641"/>
    </row>
    <row r="85" spans="1:33" s="66" customFormat="1" ht="125.1" customHeight="1">
      <c r="A85" s="656"/>
      <c r="B85" s="627" t="str">
        <f>IF(J85="","※入力してください","")</f>
        <v>※入力してください</v>
      </c>
      <c r="C85" s="628"/>
      <c r="D85" s="628"/>
      <c r="E85" s="628"/>
      <c r="F85" s="628"/>
      <c r="G85" s="628"/>
      <c r="H85" s="628"/>
      <c r="I85" s="629"/>
      <c r="J85" s="663"/>
      <c r="K85" s="663"/>
      <c r="L85" s="663"/>
      <c r="M85" s="663"/>
      <c r="N85" s="663"/>
      <c r="O85" s="663"/>
      <c r="P85" s="663"/>
      <c r="Q85" s="663"/>
      <c r="R85" s="663"/>
      <c r="S85" s="663"/>
      <c r="T85" s="663"/>
      <c r="U85" s="663"/>
      <c r="V85" s="663"/>
      <c r="W85" s="663"/>
      <c r="X85" s="663"/>
      <c r="Y85" s="663"/>
      <c r="Z85" s="663"/>
      <c r="AA85" s="663"/>
      <c r="AB85" s="663"/>
      <c r="AC85" s="663"/>
      <c r="AD85" s="663"/>
      <c r="AE85" s="663"/>
      <c r="AF85" s="663"/>
      <c r="AG85" s="663"/>
    </row>
    <row r="86" spans="1:33" s="66" customFormat="1" ht="20.100000000000001" customHeight="1"/>
    <row r="87" spans="1:33" s="66" customFormat="1" ht="20.100000000000001" customHeight="1">
      <c r="A87" s="66" t="s">
        <v>535</v>
      </c>
    </row>
    <row r="88" spans="1:33" s="66" customFormat="1" ht="20.100000000000001" customHeight="1">
      <c r="A88" s="66" t="s">
        <v>456</v>
      </c>
    </row>
    <row r="89" spans="1:33" s="66" customFormat="1" ht="20.100000000000001" customHeight="1">
      <c r="A89" s="655">
        <f ca="1">MAX(INDIRECT(ADDRESS(1,COLUMN())):INDIRECT(ADDRESS(ROW()-1,COLUMN())))+1</f>
        <v>18</v>
      </c>
      <c r="B89" s="660" t="s">
        <v>456</v>
      </c>
      <c r="C89" s="660"/>
      <c r="D89" s="660"/>
      <c r="E89" s="660"/>
      <c r="F89" s="660"/>
      <c r="G89" s="660"/>
      <c r="H89" s="660"/>
      <c r="I89" s="660"/>
      <c r="J89" s="258" t="s">
        <v>457</v>
      </c>
      <c r="K89" s="256"/>
      <c r="L89" s="256"/>
      <c r="M89" s="256"/>
      <c r="N89" s="256"/>
      <c r="O89" s="256"/>
      <c r="P89" s="256"/>
      <c r="Q89" s="256"/>
      <c r="R89" s="256"/>
      <c r="S89" s="259" t="str">
        <f>IF(AND(K91="",K93="",K95="",K97="",K99="",K101="",K103=""),"※入力してください","")</f>
        <v>※入力してください</v>
      </c>
      <c r="T89" s="256"/>
      <c r="U89" s="256"/>
      <c r="V89" s="256"/>
      <c r="W89" s="256"/>
      <c r="X89" s="256"/>
      <c r="Y89" s="256"/>
      <c r="Z89" s="256"/>
      <c r="AA89" s="256"/>
      <c r="AB89" s="256"/>
      <c r="AC89" s="256"/>
      <c r="AD89" s="256"/>
      <c r="AE89" s="256"/>
      <c r="AF89" s="256"/>
      <c r="AG89" s="257"/>
    </row>
    <row r="90" spans="1:33" ht="5.0999999999999996" customHeight="1">
      <c r="A90" s="657"/>
      <c r="B90" s="661"/>
      <c r="C90" s="661"/>
      <c r="D90" s="661"/>
      <c r="E90" s="661"/>
      <c r="F90" s="661"/>
      <c r="G90" s="661"/>
      <c r="H90" s="661"/>
      <c r="I90" s="661"/>
      <c r="J90" s="76"/>
      <c r="K90" s="75"/>
      <c r="L90" s="75"/>
      <c r="M90" s="75"/>
      <c r="N90" s="75"/>
      <c r="O90" s="75"/>
      <c r="P90" s="75"/>
      <c r="Q90" s="75"/>
      <c r="R90" s="75"/>
      <c r="S90" s="75"/>
      <c r="T90" s="75"/>
      <c r="U90" s="75"/>
      <c r="V90" s="75"/>
      <c r="W90" s="75"/>
      <c r="X90" s="75"/>
      <c r="Y90" s="75"/>
      <c r="Z90" s="75"/>
      <c r="AA90" s="75"/>
      <c r="AB90" s="75"/>
      <c r="AC90" s="75"/>
      <c r="AD90" s="75"/>
      <c r="AE90" s="75"/>
      <c r="AF90" s="75"/>
      <c r="AG90" s="67"/>
    </row>
    <row r="91" spans="1:33">
      <c r="A91" s="657"/>
      <c r="B91" s="661"/>
      <c r="C91" s="661"/>
      <c r="D91" s="661"/>
      <c r="E91" s="661"/>
      <c r="F91" s="661"/>
      <c r="G91" s="661"/>
      <c r="H91" s="661"/>
      <c r="I91" s="661"/>
      <c r="J91" s="76"/>
      <c r="K91" s="116"/>
      <c r="L91" s="57"/>
      <c r="M91" s="251" t="s">
        <v>458</v>
      </c>
      <c r="N91" s="653" t="s">
        <v>465</v>
      </c>
      <c r="O91" s="653"/>
      <c r="P91" s="653"/>
      <c r="Q91" s="653"/>
      <c r="R91" s="653"/>
      <c r="S91" s="653"/>
      <c r="T91" s="653"/>
      <c r="U91" s="653"/>
      <c r="V91" s="653"/>
      <c r="W91" s="653"/>
      <c r="X91" s="653"/>
      <c r="Y91" s="653"/>
      <c r="Z91" s="653"/>
      <c r="AA91" s="653"/>
      <c r="AB91" s="653"/>
      <c r="AC91" s="653"/>
      <c r="AD91" s="653"/>
      <c r="AE91" s="653"/>
      <c r="AF91" s="653"/>
      <c r="AG91" s="67"/>
    </row>
    <row r="92" spans="1:33" ht="5.0999999999999996" customHeight="1">
      <c r="A92" s="657"/>
      <c r="B92" s="661"/>
      <c r="C92" s="661"/>
      <c r="D92" s="661"/>
      <c r="E92" s="661"/>
      <c r="F92" s="661"/>
      <c r="G92" s="661"/>
      <c r="H92" s="661"/>
      <c r="I92" s="661"/>
      <c r="J92" s="76"/>
      <c r="K92" s="75"/>
      <c r="L92" s="75"/>
      <c r="M92" s="75"/>
      <c r="N92" s="654"/>
      <c r="O92" s="654"/>
      <c r="P92" s="654"/>
      <c r="Q92" s="654"/>
      <c r="R92" s="654"/>
      <c r="S92" s="654"/>
      <c r="T92" s="654"/>
      <c r="U92" s="654"/>
      <c r="V92" s="654"/>
      <c r="W92" s="654"/>
      <c r="X92" s="654"/>
      <c r="Y92" s="654"/>
      <c r="Z92" s="654"/>
      <c r="AA92" s="654"/>
      <c r="AB92" s="654"/>
      <c r="AC92" s="654"/>
      <c r="AD92" s="654"/>
      <c r="AE92" s="654"/>
      <c r="AF92" s="654"/>
      <c r="AG92" s="67"/>
    </row>
    <row r="93" spans="1:33">
      <c r="A93" s="657"/>
      <c r="B93" s="661"/>
      <c r="C93" s="661"/>
      <c r="D93" s="661"/>
      <c r="E93" s="661"/>
      <c r="F93" s="661"/>
      <c r="G93" s="661"/>
      <c r="H93" s="661"/>
      <c r="I93" s="661"/>
      <c r="J93" s="76"/>
      <c r="K93" s="116"/>
      <c r="L93" s="57"/>
      <c r="M93" s="251" t="s">
        <v>459</v>
      </c>
      <c r="N93" s="653" t="s">
        <v>466</v>
      </c>
      <c r="O93" s="653"/>
      <c r="P93" s="653"/>
      <c r="Q93" s="653"/>
      <c r="R93" s="653"/>
      <c r="S93" s="653"/>
      <c r="T93" s="653"/>
      <c r="U93" s="653"/>
      <c r="V93" s="653"/>
      <c r="W93" s="653"/>
      <c r="X93" s="653"/>
      <c r="Y93" s="653"/>
      <c r="Z93" s="653"/>
      <c r="AA93" s="653"/>
      <c r="AB93" s="653"/>
      <c r="AC93" s="653"/>
      <c r="AD93" s="653"/>
      <c r="AE93" s="653"/>
      <c r="AF93" s="653"/>
      <c r="AG93" s="67"/>
    </row>
    <row r="94" spans="1:33" ht="5.0999999999999996" customHeight="1">
      <c r="A94" s="657"/>
      <c r="B94" s="661"/>
      <c r="C94" s="661"/>
      <c r="D94" s="661"/>
      <c r="E94" s="661"/>
      <c r="F94" s="661"/>
      <c r="G94" s="661"/>
      <c r="H94" s="661"/>
      <c r="I94" s="661"/>
      <c r="J94" s="76"/>
      <c r="K94" s="75"/>
      <c r="L94" s="75"/>
      <c r="M94" s="75"/>
      <c r="N94" s="654"/>
      <c r="O94" s="654"/>
      <c r="P94" s="654"/>
      <c r="Q94" s="654"/>
      <c r="R94" s="654"/>
      <c r="S94" s="654"/>
      <c r="T94" s="654"/>
      <c r="U94" s="654"/>
      <c r="V94" s="654"/>
      <c r="W94" s="654"/>
      <c r="X94" s="654"/>
      <c r="Y94" s="654"/>
      <c r="Z94" s="654"/>
      <c r="AA94" s="654"/>
      <c r="AB94" s="654"/>
      <c r="AC94" s="654"/>
      <c r="AD94" s="654"/>
      <c r="AE94" s="654"/>
      <c r="AF94" s="654"/>
      <c r="AG94" s="67"/>
    </row>
    <row r="95" spans="1:33">
      <c r="A95" s="657"/>
      <c r="B95" s="661"/>
      <c r="C95" s="661"/>
      <c r="D95" s="661"/>
      <c r="E95" s="661"/>
      <c r="F95" s="661"/>
      <c r="G95" s="661"/>
      <c r="H95" s="661"/>
      <c r="I95" s="661"/>
      <c r="J95" s="76"/>
      <c r="K95" s="116"/>
      <c r="L95" s="57"/>
      <c r="M95" s="251" t="s">
        <v>460</v>
      </c>
      <c r="N95" s="653" t="s">
        <v>467</v>
      </c>
      <c r="O95" s="653"/>
      <c r="P95" s="653"/>
      <c r="Q95" s="653"/>
      <c r="R95" s="653"/>
      <c r="S95" s="653"/>
      <c r="T95" s="653"/>
      <c r="U95" s="653"/>
      <c r="V95" s="653"/>
      <c r="W95" s="653"/>
      <c r="X95" s="653"/>
      <c r="Y95" s="653"/>
      <c r="Z95" s="653"/>
      <c r="AA95" s="653"/>
      <c r="AB95" s="653"/>
      <c r="AC95" s="653"/>
      <c r="AD95" s="653"/>
      <c r="AE95" s="653"/>
      <c r="AF95" s="653"/>
      <c r="AG95" s="67"/>
    </row>
    <row r="96" spans="1:33" ht="5.0999999999999996" customHeight="1">
      <c r="A96" s="657"/>
      <c r="B96" s="661"/>
      <c r="C96" s="661"/>
      <c r="D96" s="661"/>
      <c r="E96" s="661"/>
      <c r="F96" s="661"/>
      <c r="G96" s="661"/>
      <c r="H96" s="661"/>
      <c r="I96" s="661"/>
      <c r="J96" s="76"/>
      <c r="K96" s="75"/>
      <c r="L96" s="75"/>
      <c r="M96" s="75"/>
      <c r="N96" s="654"/>
      <c r="O96" s="654"/>
      <c r="P96" s="654"/>
      <c r="Q96" s="654"/>
      <c r="R96" s="654"/>
      <c r="S96" s="654"/>
      <c r="T96" s="654"/>
      <c r="U96" s="654"/>
      <c r="V96" s="654"/>
      <c r="W96" s="654"/>
      <c r="X96" s="654"/>
      <c r="Y96" s="654"/>
      <c r="Z96" s="654"/>
      <c r="AA96" s="654"/>
      <c r="AB96" s="654"/>
      <c r="AC96" s="654"/>
      <c r="AD96" s="654"/>
      <c r="AE96" s="654"/>
      <c r="AF96" s="654"/>
      <c r="AG96" s="67"/>
    </row>
    <row r="97" spans="1:33">
      <c r="A97" s="657"/>
      <c r="B97" s="661"/>
      <c r="C97" s="661"/>
      <c r="D97" s="661"/>
      <c r="E97" s="661"/>
      <c r="F97" s="661"/>
      <c r="G97" s="661"/>
      <c r="H97" s="661"/>
      <c r="I97" s="661"/>
      <c r="J97" s="76"/>
      <c r="K97" s="116"/>
      <c r="L97" s="57"/>
      <c r="M97" s="251" t="s">
        <v>461</v>
      </c>
      <c r="N97" s="653" t="s">
        <v>468</v>
      </c>
      <c r="O97" s="653"/>
      <c r="P97" s="653"/>
      <c r="Q97" s="653"/>
      <c r="R97" s="653"/>
      <c r="S97" s="653"/>
      <c r="T97" s="653"/>
      <c r="U97" s="653"/>
      <c r="V97" s="653"/>
      <c r="W97" s="653"/>
      <c r="X97" s="653"/>
      <c r="Y97" s="653"/>
      <c r="Z97" s="653"/>
      <c r="AA97" s="653"/>
      <c r="AB97" s="653"/>
      <c r="AC97" s="653"/>
      <c r="AD97" s="653"/>
      <c r="AE97" s="653"/>
      <c r="AF97" s="653"/>
      <c r="AG97" s="67"/>
    </row>
    <row r="98" spans="1:33" ht="5.0999999999999996" customHeight="1">
      <c r="A98" s="657"/>
      <c r="B98" s="661"/>
      <c r="C98" s="661"/>
      <c r="D98" s="661"/>
      <c r="E98" s="661"/>
      <c r="F98" s="661"/>
      <c r="G98" s="661"/>
      <c r="H98" s="661"/>
      <c r="I98" s="661"/>
      <c r="J98" s="76"/>
      <c r="K98" s="75"/>
      <c r="L98" s="75"/>
      <c r="M98" s="75"/>
      <c r="N98" s="654"/>
      <c r="O98" s="654"/>
      <c r="P98" s="654"/>
      <c r="Q98" s="654"/>
      <c r="R98" s="654"/>
      <c r="S98" s="654"/>
      <c r="T98" s="654"/>
      <c r="U98" s="654"/>
      <c r="V98" s="654"/>
      <c r="W98" s="654"/>
      <c r="X98" s="654"/>
      <c r="Y98" s="654"/>
      <c r="Z98" s="654"/>
      <c r="AA98" s="654"/>
      <c r="AB98" s="654"/>
      <c r="AC98" s="654"/>
      <c r="AD98" s="654"/>
      <c r="AE98" s="654"/>
      <c r="AF98" s="654"/>
      <c r="AG98" s="67"/>
    </row>
    <row r="99" spans="1:33">
      <c r="A99" s="657"/>
      <c r="B99" s="661"/>
      <c r="C99" s="661"/>
      <c r="D99" s="661"/>
      <c r="E99" s="661"/>
      <c r="F99" s="661"/>
      <c r="G99" s="661"/>
      <c r="H99" s="661"/>
      <c r="I99" s="661"/>
      <c r="J99" s="76"/>
      <c r="K99" s="116"/>
      <c r="L99" s="57"/>
      <c r="M99" s="251" t="s">
        <v>462</v>
      </c>
      <c r="N99" s="653" t="s">
        <v>469</v>
      </c>
      <c r="O99" s="653"/>
      <c r="P99" s="653"/>
      <c r="Q99" s="653"/>
      <c r="R99" s="653"/>
      <c r="S99" s="653"/>
      <c r="T99" s="653"/>
      <c r="U99" s="653"/>
      <c r="V99" s="653"/>
      <c r="W99" s="653"/>
      <c r="X99" s="653"/>
      <c r="Y99" s="653"/>
      <c r="Z99" s="653"/>
      <c r="AA99" s="653"/>
      <c r="AB99" s="653"/>
      <c r="AC99" s="653"/>
      <c r="AD99" s="653"/>
      <c r="AE99" s="653"/>
      <c r="AF99" s="653"/>
      <c r="AG99" s="67"/>
    </row>
    <row r="100" spans="1:33" ht="5.0999999999999996" customHeight="1">
      <c r="A100" s="657"/>
      <c r="B100" s="661"/>
      <c r="C100" s="661"/>
      <c r="D100" s="661"/>
      <c r="E100" s="661"/>
      <c r="F100" s="661"/>
      <c r="G100" s="661"/>
      <c r="H100" s="661"/>
      <c r="I100" s="661"/>
      <c r="J100" s="76"/>
      <c r="K100" s="75"/>
      <c r="L100" s="75"/>
      <c r="M100" s="75"/>
      <c r="N100" s="654"/>
      <c r="O100" s="654"/>
      <c r="P100" s="654"/>
      <c r="Q100" s="654"/>
      <c r="R100" s="654"/>
      <c r="S100" s="654"/>
      <c r="T100" s="654"/>
      <c r="U100" s="654"/>
      <c r="V100" s="654"/>
      <c r="W100" s="654"/>
      <c r="X100" s="654"/>
      <c r="Y100" s="654"/>
      <c r="Z100" s="654"/>
      <c r="AA100" s="654"/>
      <c r="AB100" s="654"/>
      <c r="AC100" s="654"/>
      <c r="AD100" s="654"/>
      <c r="AE100" s="654"/>
      <c r="AF100" s="654"/>
      <c r="AG100" s="67"/>
    </row>
    <row r="101" spans="1:33">
      <c r="A101" s="657"/>
      <c r="B101" s="661"/>
      <c r="C101" s="661"/>
      <c r="D101" s="661"/>
      <c r="E101" s="661"/>
      <c r="F101" s="661"/>
      <c r="G101" s="661"/>
      <c r="H101" s="661"/>
      <c r="I101" s="661"/>
      <c r="J101" s="76"/>
      <c r="K101" s="116"/>
      <c r="L101" s="57"/>
      <c r="M101" s="251" t="s">
        <v>463</v>
      </c>
      <c r="N101" s="653" t="s">
        <v>534</v>
      </c>
      <c r="O101" s="653"/>
      <c r="P101" s="653"/>
      <c r="Q101" s="653"/>
      <c r="R101" s="653"/>
      <c r="S101" s="653"/>
      <c r="T101" s="653"/>
      <c r="U101" s="653"/>
      <c r="V101" s="653"/>
      <c r="W101" s="653"/>
      <c r="X101" s="653"/>
      <c r="Y101" s="653"/>
      <c r="Z101" s="653"/>
      <c r="AA101" s="653"/>
      <c r="AB101" s="653"/>
      <c r="AC101" s="653"/>
      <c r="AD101" s="653"/>
      <c r="AE101" s="653"/>
      <c r="AF101" s="653"/>
      <c r="AG101" s="67"/>
    </row>
    <row r="102" spans="1:33" ht="5.0999999999999996" customHeight="1">
      <c r="A102" s="657"/>
      <c r="B102" s="661"/>
      <c r="C102" s="661"/>
      <c r="D102" s="661"/>
      <c r="E102" s="661"/>
      <c r="F102" s="661"/>
      <c r="G102" s="661"/>
      <c r="H102" s="661"/>
      <c r="I102" s="661"/>
      <c r="J102" s="76"/>
      <c r="K102" s="75"/>
      <c r="L102" s="75"/>
      <c r="M102" s="75"/>
      <c r="N102" s="654"/>
      <c r="O102" s="654"/>
      <c r="P102" s="654"/>
      <c r="Q102" s="654"/>
      <c r="R102" s="654"/>
      <c r="S102" s="654"/>
      <c r="T102" s="654"/>
      <c r="U102" s="654"/>
      <c r="V102" s="654"/>
      <c r="W102" s="654"/>
      <c r="X102" s="654"/>
      <c r="Y102" s="654"/>
      <c r="Z102" s="654"/>
      <c r="AA102" s="654"/>
      <c r="AB102" s="654"/>
      <c r="AC102" s="654"/>
      <c r="AD102" s="654"/>
      <c r="AE102" s="654"/>
      <c r="AF102" s="654"/>
      <c r="AG102" s="67"/>
    </row>
    <row r="103" spans="1:33" ht="15.95" customHeight="1">
      <c r="A103" s="657"/>
      <c r="B103" s="661"/>
      <c r="C103" s="661"/>
      <c r="D103" s="661"/>
      <c r="E103" s="661"/>
      <c r="F103" s="661"/>
      <c r="G103" s="661"/>
      <c r="H103" s="661"/>
      <c r="I103" s="661"/>
      <c r="J103" s="76"/>
      <c r="K103" s="116"/>
      <c r="L103" s="57"/>
      <c r="M103" s="251" t="s">
        <v>464</v>
      </c>
      <c r="N103" s="659" t="s">
        <v>470</v>
      </c>
      <c r="O103" s="659"/>
      <c r="P103" s="659"/>
      <c r="Q103" s="659"/>
      <c r="R103" s="659"/>
      <c r="S103" s="659"/>
      <c r="T103" s="659"/>
      <c r="U103" s="659"/>
      <c r="V103" s="659"/>
      <c r="W103" s="659"/>
      <c r="X103" s="659"/>
      <c r="Y103" s="659"/>
      <c r="Z103" s="659"/>
      <c r="AA103" s="659"/>
      <c r="AB103" s="659"/>
      <c r="AC103" s="659"/>
      <c r="AD103" s="659"/>
      <c r="AE103" s="659"/>
      <c r="AF103" s="659"/>
      <c r="AG103" s="67"/>
    </row>
    <row r="104" spans="1:33">
      <c r="A104" s="657"/>
      <c r="B104" s="661"/>
      <c r="C104" s="661"/>
      <c r="D104" s="661"/>
      <c r="E104" s="661"/>
      <c r="F104" s="661"/>
      <c r="G104" s="661"/>
      <c r="H104" s="661"/>
      <c r="I104" s="661"/>
      <c r="J104" s="76"/>
      <c r="K104" s="57"/>
      <c r="L104" s="57"/>
      <c r="M104" s="250"/>
      <c r="N104" s="659"/>
      <c r="O104" s="659"/>
      <c r="P104" s="659"/>
      <c r="Q104" s="659"/>
      <c r="R104" s="659"/>
      <c r="S104" s="659"/>
      <c r="T104" s="659"/>
      <c r="U104" s="659"/>
      <c r="V104" s="659"/>
      <c r="W104" s="659"/>
      <c r="X104" s="659"/>
      <c r="Y104" s="659"/>
      <c r="Z104" s="659"/>
      <c r="AA104" s="659"/>
      <c r="AB104" s="659"/>
      <c r="AC104" s="659"/>
      <c r="AD104" s="659"/>
      <c r="AE104" s="659"/>
      <c r="AF104" s="659"/>
      <c r="AG104" s="67"/>
    </row>
    <row r="105" spans="1:33" s="66" customFormat="1" ht="5.0999999999999996" customHeight="1">
      <c r="A105" s="656"/>
      <c r="B105" s="662"/>
      <c r="C105" s="662"/>
      <c r="D105" s="662"/>
      <c r="E105" s="662"/>
      <c r="F105" s="662"/>
      <c r="G105" s="662"/>
      <c r="H105" s="662"/>
      <c r="I105" s="662"/>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5"/>
    </row>
    <row r="106" spans="1:33" s="66" customFormat="1" ht="13.5"/>
  </sheetData>
  <sheetProtection algorithmName="SHA-512" hashValue="lG1d4WP1AQDyfYm8d3dvsw7n+i8KOEJDEk0LMDO+NRYMv7qi7GSi07QefYYMsSu1BtlxlWN1AXICAhUGFfaxrg==" saltValue="OM0I6xE5NipNO5xbxi9TeA==" spinCount="100000" sheet="1" selectLockedCells="1"/>
  <mergeCells count="116">
    <mergeCell ref="A37:P37"/>
    <mergeCell ref="A38:P38"/>
    <mergeCell ref="Q38:AG38"/>
    <mergeCell ref="G40:AG40"/>
    <mergeCell ref="A41:P41"/>
    <mergeCell ref="A42:P42"/>
    <mergeCell ref="Q42:AG42"/>
    <mergeCell ref="A16:A24"/>
    <mergeCell ref="T26:AG26"/>
    <mergeCell ref="T29:AG29"/>
    <mergeCell ref="A1:AG1"/>
    <mergeCell ref="A2:AG2"/>
    <mergeCell ref="B16:I24"/>
    <mergeCell ref="K17:W17"/>
    <mergeCell ref="K20:L20"/>
    <mergeCell ref="M20:AC20"/>
    <mergeCell ref="K11:U11"/>
    <mergeCell ref="A13:A15"/>
    <mergeCell ref="B13:I15"/>
    <mergeCell ref="A10:A12"/>
    <mergeCell ref="B10:I12"/>
    <mergeCell ref="A62:A63"/>
    <mergeCell ref="B7:AG7"/>
    <mergeCell ref="L32:O32"/>
    <mergeCell ref="U32:X32"/>
    <mergeCell ref="P32:T32"/>
    <mergeCell ref="B45:AG45"/>
    <mergeCell ref="J49:AG49"/>
    <mergeCell ref="T27:AG27"/>
    <mergeCell ref="T28:AG28"/>
    <mergeCell ref="T30:AG30"/>
    <mergeCell ref="M14:N14"/>
    <mergeCell ref="A31:A33"/>
    <mergeCell ref="B31:I33"/>
    <mergeCell ref="K23:L23"/>
    <mergeCell ref="M23:AC23"/>
    <mergeCell ref="A25:A30"/>
    <mergeCell ref="B25:I30"/>
    <mergeCell ref="J26:S26"/>
    <mergeCell ref="J27:S27"/>
    <mergeCell ref="J28:S28"/>
    <mergeCell ref="J29:S29"/>
    <mergeCell ref="J30:S30"/>
    <mergeCell ref="G36:AG36"/>
    <mergeCell ref="A50:A51"/>
    <mergeCell ref="J72:AG72"/>
    <mergeCell ref="J73:AG73"/>
    <mergeCell ref="A74:A81"/>
    <mergeCell ref="J74:AG74"/>
    <mergeCell ref="K76:M76"/>
    <mergeCell ref="N76:Q76"/>
    <mergeCell ref="K78:M78"/>
    <mergeCell ref="A64:A65"/>
    <mergeCell ref="A69:I69"/>
    <mergeCell ref="J69:AG69"/>
    <mergeCell ref="A70:A71"/>
    <mergeCell ref="J70:AG70"/>
    <mergeCell ref="J71:AG71"/>
    <mergeCell ref="B71:I71"/>
    <mergeCell ref="B65:I65"/>
    <mergeCell ref="B73:I73"/>
    <mergeCell ref="A52:A53"/>
    <mergeCell ref="A54:A61"/>
    <mergeCell ref="K56:M56"/>
    <mergeCell ref="N56:Q56"/>
    <mergeCell ref="K58:M58"/>
    <mergeCell ref="N103:AF104"/>
    <mergeCell ref="A89:A105"/>
    <mergeCell ref="B89:I105"/>
    <mergeCell ref="B83:I83"/>
    <mergeCell ref="J84:AG84"/>
    <mergeCell ref="A84:A85"/>
    <mergeCell ref="J85:AG85"/>
    <mergeCell ref="N78:Q78"/>
    <mergeCell ref="K80:M80"/>
    <mergeCell ref="N80:AB80"/>
    <mergeCell ref="J81:AG81"/>
    <mergeCell ref="A82:A83"/>
    <mergeCell ref="J82:AG82"/>
    <mergeCell ref="J83:AG83"/>
    <mergeCell ref="N97:AF97"/>
    <mergeCell ref="N98:AF98"/>
    <mergeCell ref="N99:AF99"/>
    <mergeCell ref="N100:AF100"/>
    <mergeCell ref="A72:A73"/>
    <mergeCell ref="N101:AF101"/>
    <mergeCell ref="N102:AF102"/>
    <mergeCell ref="N91:AF91"/>
    <mergeCell ref="N92:AF92"/>
    <mergeCell ref="N93:AF93"/>
    <mergeCell ref="N94:AF94"/>
    <mergeCell ref="N95:AF95"/>
    <mergeCell ref="N96:AF96"/>
    <mergeCell ref="B85:I85"/>
    <mergeCell ref="B49:I49"/>
    <mergeCell ref="B62:I62"/>
    <mergeCell ref="B63:I63"/>
    <mergeCell ref="J64:AG65"/>
    <mergeCell ref="B64:I64"/>
    <mergeCell ref="B55:I61"/>
    <mergeCell ref="B50:I50"/>
    <mergeCell ref="J62:AG62"/>
    <mergeCell ref="J63:AG63"/>
    <mergeCell ref="N58:Q58"/>
    <mergeCell ref="B51:I51"/>
    <mergeCell ref="B52:I52"/>
    <mergeCell ref="B53:I53"/>
    <mergeCell ref="B54:I54"/>
    <mergeCell ref="J53:AG53"/>
    <mergeCell ref="J54:AG54"/>
    <mergeCell ref="J61:AG61"/>
    <mergeCell ref="K60:M60"/>
    <mergeCell ref="N60:AB60"/>
    <mergeCell ref="J51:AG51"/>
    <mergeCell ref="J52:AG52"/>
    <mergeCell ref="J50:AG50"/>
  </mergeCells>
  <phoneticPr fontId="16"/>
  <conditionalFormatting sqref="K11:U11">
    <cfRule type="containsBlanks" dxfId="27" priority="42">
      <formula>LEN(TRIM(K11))=0</formula>
    </cfRule>
  </conditionalFormatting>
  <conditionalFormatting sqref="P14">
    <cfRule type="containsBlanks" dxfId="26" priority="36">
      <formula>LEN(TRIM(P14))=0</formula>
    </cfRule>
  </conditionalFormatting>
  <conditionalFormatting sqref="M14:N14">
    <cfRule type="containsBlanks" dxfId="25" priority="35">
      <formula>LEN(TRIM(M14))=0</formula>
    </cfRule>
  </conditionalFormatting>
  <conditionalFormatting sqref="K91">
    <cfRule type="expression" dxfId="24" priority="32">
      <formula>AND(K91="",L96="",L98="",L100="",L102="",L105="",L107="",L109="",L111="",L113="",L115="",L117="")</formula>
    </cfRule>
  </conditionalFormatting>
  <conditionalFormatting sqref="K93">
    <cfRule type="expression" dxfId="23" priority="31">
      <formula>AND(K93="",L98="",L100="",L102="",L105="",L107="",L109="",L111="",L113="",L115="",L117="",L119="")</formula>
    </cfRule>
  </conditionalFormatting>
  <conditionalFormatting sqref="K95">
    <cfRule type="expression" dxfId="22" priority="30">
      <formula>AND(K95="",L100="",L102="",L105="",L107="",L109="",L111="",L113="",L115="",L117="",L119="",L121="")</formula>
    </cfRule>
  </conditionalFormatting>
  <conditionalFormatting sqref="K97">
    <cfRule type="expression" dxfId="21" priority="29">
      <formula>AND(K97="",L102="",L105="",L107="",L109="",L111="",L113="",L115="",L117="",L119="",L121="",L123="")</formula>
    </cfRule>
  </conditionalFormatting>
  <conditionalFormatting sqref="K99">
    <cfRule type="expression" dxfId="20" priority="28">
      <formula>AND(K99="",L105="",L107="",L109="",L111="",L113="",L115="",L117="",L119="",L121="",L123="",L125="")</formula>
    </cfRule>
  </conditionalFormatting>
  <conditionalFormatting sqref="K101">
    <cfRule type="expression" dxfId="19" priority="27">
      <formula>AND(K101="",L107="",L109="",L111="",L113="",L115="",L117="",L119="",L121="",L123="",L125="",L127="")</formula>
    </cfRule>
  </conditionalFormatting>
  <conditionalFormatting sqref="K103">
    <cfRule type="expression" dxfId="18" priority="26">
      <formula>AND(K103="",L109="",L111="",L113="",L115="",L117="",L119="",L121="",L123="",L125="",L127="",L129="")</formula>
    </cfRule>
  </conditionalFormatting>
  <conditionalFormatting sqref="B7:AG7">
    <cfRule type="containsBlanks" dxfId="17" priority="25">
      <formula>LEN(TRIM(B7))=0</formula>
    </cfRule>
  </conditionalFormatting>
  <conditionalFormatting sqref="K17:W17">
    <cfRule type="containsBlanks" dxfId="16" priority="24">
      <formula>LEN(TRIM(K17))=0</formula>
    </cfRule>
  </conditionalFormatting>
  <conditionalFormatting sqref="J26:AG26 L32:O32 U32:X32">
    <cfRule type="containsBlanks" dxfId="15" priority="23">
      <formula>LEN(TRIM(J26))=0</formula>
    </cfRule>
  </conditionalFormatting>
  <conditionalFormatting sqref="B45:AG45 J51:AG51 N56:Q56 J64 J53:AG53 J63:AG63">
    <cfRule type="containsBlanks" dxfId="14" priority="22">
      <formula>LEN(TRIM(B45))=0</formula>
    </cfRule>
  </conditionalFormatting>
  <conditionalFormatting sqref="J71:AG71">
    <cfRule type="containsBlanks" dxfId="13" priority="21">
      <formula>LEN(TRIM(J71))=0</formula>
    </cfRule>
  </conditionalFormatting>
  <conditionalFormatting sqref="N58:Q58">
    <cfRule type="containsBlanks" dxfId="12" priority="17">
      <formula>LEN(TRIM(N58))=0</formula>
    </cfRule>
  </conditionalFormatting>
  <conditionalFormatting sqref="N76:Q76">
    <cfRule type="containsBlanks" dxfId="11" priority="16">
      <formula>LEN(TRIM(N76))=0</formula>
    </cfRule>
  </conditionalFormatting>
  <conditionalFormatting sqref="N78:Q78">
    <cfRule type="containsBlanks" dxfId="10" priority="15">
      <formula>LEN(TRIM(N78))=0</formula>
    </cfRule>
  </conditionalFormatting>
  <conditionalFormatting sqref="J73:AG73">
    <cfRule type="containsBlanks" dxfId="9" priority="13">
      <formula>LEN(TRIM(J73))=0</formula>
    </cfRule>
  </conditionalFormatting>
  <conditionalFormatting sqref="J83:AG83">
    <cfRule type="containsBlanks" dxfId="8" priority="12">
      <formula>LEN(TRIM(J83))=0</formula>
    </cfRule>
  </conditionalFormatting>
  <conditionalFormatting sqref="J85:AG85">
    <cfRule type="containsBlanks" dxfId="7" priority="11">
      <formula>LEN(TRIM(J85))=0</formula>
    </cfRule>
  </conditionalFormatting>
  <conditionalFormatting sqref="N60:AB60">
    <cfRule type="expression" dxfId="6" priority="10">
      <formula>AND(N58&gt;0,N60="")</formula>
    </cfRule>
  </conditionalFormatting>
  <conditionalFormatting sqref="N80:AB80">
    <cfRule type="expression" dxfId="5" priority="9">
      <formula>AND(N78&gt;0,N80="")</formula>
    </cfRule>
  </conditionalFormatting>
  <conditionalFormatting sqref="A39">
    <cfRule type="expression" dxfId="4" priority="7">
      <formula>AND(A39="",K13="就農に関するポータルサイトに掲載している研修計画と異なる")</formula>
    </cfRule>
  </conditionalFormatting>
  <conditionalFormatting sqref="Q39">
    <cfRule type="expression" dxfId="3" priority="8">
      <formula>AND(Q39="",K13="就農に関するポータルサイトに掲載している研修計画と異なる")</formula>
    </cfRule>
  </conditionalFormatting>
  <conditionalFormatting sqref="A38:AG38 A42:AG42">
    <cfRule type="containsBlanks" dxfId="2" priority="4">
      <formula>LEN(TRIM(A38))=0</formula>
    </cfRule>
  </conditionalFormatting>
  <conditionalFormatting sqref="M20:AC20">
    <cfRule type="expression" dxfId="1" priority="2">
      <formula>AND(K17= "雇用元と（出資など）資本関係あり",M20="")</formula>
    </cfRule>
  </conditionalFormatting>
  <conditionalFormatting sqref="M23:AC23">
    <cfRule type="expression" dxfId="0" priority="1">
      <formula>AND(K17= "雇用元と（共同出荷、技術的支援、施設の共同利用など）協力関係あり",M23="")</formula>
    </cfRule>
  </conditionalFormatting>
  <dataValidations count="6">
    <dataValidation type="list" allowBlank="1" showInputMessage="1" showErrorMessage="1" sqref="K17:W17" xr:uid="{A11213F7-4B05-1F4F-A0EA-6700B0627047}">
      <formula1>"雇用元と（出資など）資本関係あり,雇用元と（共同出荷、技術的支援、施設の共同利用など）協力関係あり,雇用元と関係はない"</formula1>
    </dataValidation>
    <dataValidation type="whole" imeMode="halfAlpha" allowBlank="1" showInputMessage="1" showErrorMessage="1" errorTitle="選択してください" sqref="M14:N14" xr:uid="{F77C58A0-85D1-0345-B1E6-5DC7095C9511}">
      <formula1>1900</formula1>
      <formula2>2100</formula2>
    </dataValidation>
    <dataValidation type="list" allowBlank="1" showInputMessage="1" showErrorMessage="1" sqref="P14" xr:uid="{DDD3FDEB-8F86-5C44-B861-C31E72698F3A}">
      <formula1>"1,2,3,4,5,6,7,8,9,10,11,12"</formula1>
    </dataValidation>
    <dataValidation type="list" allowBlank="1" showInputMessage="1" showErrorMessage="1" sqref="K91 K93 K95 K97 K99 K101 K103" xr:uid="{C5F5219D-B54F-704A-88A3-3297358BCA90}">
      <formula1>"◯,　,"</formula1>
    </dataValidation>
    <dataValidation type="textLength" operator="lessThanOrEqual" allowBlank="1" showInputMessage="1" showErrorMessage="1" sqref="A38:AG39 A42:AG42" xr:uid="{1594CFD6-14DF-2941-99ED-83687B1BA23C}">
      <formula1>1500</formula1>
    </dataValidation>
    <dataValidation type="whole" operator="greaterThanOrEqual" allowBlank="1" showInputMessage="1" showErrorMessage="1" sqref="L32:O32 U32:X32 N56:Q56 N58:Q58 N76:Q76 N78:Q78" xr:uid="{485BE544-F173-C34F-8B1F-82B8C09F7849}">
      <formula1>0</formula1>
    </dataValidation>
  </dataValidations>
  <pageMargins left="0.70866141732283472" right="0.70866141732283472" top="0.74803149606299213" bottom="0.74803149606299213" header="0.31496062992125984" footer="0.31496062992125984"/>
  <pageSetup paperSize="9" scale="46" orientation="portrait" r:id="rId1"/>
  <ignoredErrors>
    <ignoredError sqref="M91 M93 M95 M97 M99 M101 M10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FDF6-48F7-AB40-8853-B44F94AE668B}">
  <sheetPr codeName="Sheet7"/>
  <dimension ref="A1:O369"/>
  <sheetViews>
    <sheetView topLeftCell="C1" zoomScale="90" zoomScaleNormal="90" zoomScalePageLayoutView="75" workbookViewId="0">
      <selection activeCell="Q63" sqref="A1:XFD1048576"/>
    </sheetView>
  </sheetViews>
  <sheetFormatPr defaultColWidth="10.5546875" defaultRowHeight="15.75"/>
  <cols>
    <col min="1" max="1" width="39" style="286" customWidth="1"/>
    <col min="2" max="2" width="12.88671875" style="286" customWidth="1"/>
    <col min="3" max="3" width="9.44140625" style="286" bestFit="1" customWidth="1"/>
    <col min="4" max="4" width="6.44140625" style="286" bestFit="1" customWidth="1"/>
    <col min="5" max="5" width="15.109375" style="289" bestFit="1" customWidth="1"/>
    <col min="6" max="6" width="36.109375" style="287" customWidth="1"/>
    <col min="7" max="7" width="21" style="286" customWidth="1"/>
    <col min="8" max="16384" width="10.5546875" style="286"/>
  </cols>
  <sheetData>
    <row r="1" spans="1:15" ht="19.5">
      <c r="A1" s="692" t="s">
        <v>544</v>
      </c>
      <c r="B1" s="692"/>
      <c r="C1" s="692"/>
      <c r="D1" s="692"/>
      <c r="E1" s="692"/>
      <c r="F1" s="290"/>
      <c r="H1" s="291" t="s">
        <v>312</v>
      </c>
      <c r="I1" s="291" t="s">
        <v>313</v>
      </c>
      <c r="L1" s="292" t="s">
        <v>360</v>
      </c>
      <c r="M1" s="292" t="s">
        <v>361</v>
      </c>
      <c r="N1" s="292" t="s">
        <v>273</v>
      </c>
      <c r="O1" s="292" t="s">
        <v>366</v>
      </c>
    </row>
    <row r="2" spans="1:15" ht="17.25">
      <c r="A2" s="693" t="s">
        <v>545</v>
      </c>
      <c r="B2" s="693"/>
      <c r="C2" s="293" t="s">
        <v>546</v>
      </c>
      <c r="D2" s="293" t="s">
        <v>547</v>
      </c>
      <c r="E2" s="293" t="s">
        <v>548</v>
      </c>
      <c r="F2" s="294" t="s">
        <v>1183</v>
      </c>
      <c r="H2" s="295" t="s">
        <v>356</v>
      </c>
      <c r="I2" s="296">
        <v>889</v>
      </c>
      <c r="K2" s="297" t="s">
        <v>362</v>
      </c>
      <c r="L2" s="286">
        <f>'F7'!M60</f>
        <v>0</v>
      </c>
      <c r="M2" s="286">
        <f>'F7'!P60</f>
        <v>0</v>
      </c>
      <c r="N2" s="286">
        <f>'F7'!P62</f>
        <v>0</v>
      </c>
      <c r="O2" s="286">
        <f>'F7'!V62</f>
        <v>0</v>
      </c>
    </row>
    <row r="3" spans="1:15" ht="19.5">
      <c r="A3" s="298" t="s">
        <v>549</v>
      </c>
      <c r="B3" s="298" t="s">
        <v>549</v>
      </c>
      <c r="C3" s="299" t="s">
        <v>271</v>
      </c>
      <c r="D3" s="299">
        <v>60</v>
      </c>
      <c r="E3" s="288" t="s">
        <v>550</v>
      </c>
      <c r="F3" s="290">
        <f>'F1'!K18</f>
        <v>0</v>
      </c>
      <c r="H3" s="295" t="s">
        <v>310</v>
      </c>
      <c r="I3" s="296">
        <v>822</v>
      </c>
      <c r="K3" s="297" t="s">
        <v>363</v>
      </c>
      <c r="L3" s="286">
        <f>'F7'!M64</f>
        <v>0</v>
      </c>
      <c r="M3" s="286">
        <f>'F7'!P64</f>
        <v>0</v>
      </c>
      <c r="N3" s="286">
        <f>'F7'!P66</f>
        <v>0</v>
      </c>
      <c r="O3" s="286">
        <f>'F7'!V66</f>
        <v>0</v>
      </c>
    </row>
    <row r="4" spans="1:15" ht="28.5">
      <c r="A4" s="298" t="s">
        <v>551</v>
      </c>
      <c r="B4" s="298" t="s">
        <v>551</v>
      </c>
      <c r="C4" s="299" t="s">
        <v>271</v>
      </c>
      <c r="D4" s="299">
        <v>60</v>
      </c>
      <c r="E4" s="288" t="s">
        <v>552</v>
      </c>
      <c r="F4" s="290">
        <f>'F1'!K15</f>
        <v>0</v>
      </c>
      <c r="H4" s="295" t="s">
        <v>314</v>
      </c>
      <c r="I4" s="296">
        <v>821</v>
      </c>
      <c r="K4" s="297" t="s">
        <v>364</v>
      </c>
      <c r="L4" s="286">
        <f>'F7'!M68</f>
        <v>0</v>
      </c>
      <c r="M4" s="286">
        <f>'F7'!P68</f>
        <v>0</v>
      </c>
      <c r="N4" s="286">
        <f>'F7'!P70</f>
        <v>0</v>
      </c>
      <c r="O4" s="286">
        <f>'F7'!V70</f>
        <v>0</v>
      </c>
    </row>
    <row r="5" spans="1:15" ht="28.5">
      <c r="A5" s="298" t="s">
        <v>77</v>
      </c>
      <c r="B5" s="298" t="s">
        <v>77</v>
      </c>
      <c r="C5" s="299" t="s">
        <v>553</v>
      </c>
      <c r="D5" s="299">
        <v>3</v>
      </c>
      <c r="E5" s="288" t="s">
        <v>554</v>
      </c>
      <c r="F5" s="300">
        <f>'F1'!L21</f>
        <v>0</v>
      </c>
      <c r="H5" s="295" t="s">
        <v>315</v>
      </c>
      <c r="I5" s="296">
        <v>853</v>
      </c>
      <c r="K5" s="297" t="s">
        <v>365</v>
      </c>
      <c r="L5" s="286">
        <f>'F7'!M72</f>
        <v>0</v>
      </c>
      <c r="M5" s="286">
        <f>'F7'!P72</f>
        <v>0</v>
      </c>
      <c r="N5" s="286">
        <f>'F7'!P74</f>
        <v>0</v>
      </c>
      <c r="O5" s="286">
        <f>'F7'!V74</f>
        <v>0</v>
      </c>
    </row>
    <row r="6" spans="1:15" ht="28.5">
      <c r="A6" s="298" t="s">
        <v>78</v>
      </c>
      <c r="B6" s="298" t="s">
        <v>78</v>
      </c>
      <c r="C6" s="299" t="s">
        <v>553</v>
      </c>
      <c r="D6" s="299">
        <v>4</v>
      </c>
      <c r="E6" s="288" t="s">
        <v>555</v>
      </c>
      <c r="F6" s="300">
        <f>'F1'!O21</f>
        <v>0</v>
      </c>
      <c r="H6" s="295" t="s">
        <v>316</v>
      </c>
      <c r="I6" s="296">
        <v>822</v>
      </c>
    </row>
    <row r="7" spans="1:15" ht="28.5">
      <c r="A7" s="298" t="s">
        <v>556</v>
      </c>
      <c r="B7" s="298" t="s">
        <v>556</v>
      </c>
      <c r="C7" s="299" t="s">
        <v>557</v>
      </c>
      <c r="D7" s="299"/>
      <c r="E7" s="288" t="s">
        <v>558</v>
      </c>
      <c r="F7" s="290">
        <f>'F1'!K23</f>
        <v>0</v>
      </c>
      <c r="H7" s="295" t="s">
        <v>317</v>
      </c>
      <c r="I7" s="296">
        <v>822</v>
      </c>
      <c r="K7" s="292" t="s">
        <v>367</v>
      </c>
      <c r="L7" s="292" t="s">
        <v>380</v>
      </c>
      <c r="M7" s="292" t="s">
        <v>388</v>
      </c>
      <c r="N7" s="292" t="s">
        <v>389</v>
      </c>
      <c r="O7" s="292" t="s">
        <v>382</v>
      </c>
    </row>
    <row r="8" spans="1:15" ht="19.5">
      <c r="A8" s="298" t="s">
        <v>79</v>
      </c>
      <c r="B8" s="298" t="s">
        <v>79</v>
      </c>
      <c r="C8" s="299" t="s">
        <v>271</v>
      </c>
      <c r="D8" s="299">
        <v>255</v>
      </c>
      <c r="E8" s="288" t="s">
        <v>559</v>
      </c>
      <c r="F8" s="290">
        <f>'F1'!K25</f>
        <v>0</v>
      </c>
      <c r="H8" s="295" t="s">
        <v>318</v>
      </c>
      <c r="I8" s="296">
        <v>828</v>
      </c>
      <c r="K8" s="297" t="s">
        <v>362</v>
      </c>
      <c r="L8" s="297">
        <f>IF(AND(L2&lt;&gt;0,M2&lt;&gt;0),IF(L2=M2,1,IF(L2&gt;M2,(12-L2)+1+M2,(M2-L2)+1)),0)</f>
        <v>0</v>
      </c>
      <c r="M8" s="286">
        <f>IF(L8&lt;&gt;0,N2*4*L8,0)</f>
        <v>0</v>
      </c>
      <c r="N8" s="286">
        <f>O2</f>
        <v>0</v>
      </c>
      <c r="O8" s="286">
        <f>IF(N8&lt;&gt;0,1,10)</f>
        <v>10</v>
      </c>
    </row>
    <row r="9" spans="1:15" ht="19.5">
      <c r="A9" s="298" t="s">
        <v>80</v>
      </c>
      <c r="B9" s="298" t="s">
        <v>80</v>
      </c>
      <c r="C9" s="299" t="s">
        <v>271</v>
      </c>
      <c r="D9" s="299">
        <v>255</v>
      </c>
      <c r="E9" s="288" t="s">
        <v>560</v>
      </c>
      <c r="F9" s="290">
        <f>'F1'!K27</f>
        <v>0</v>
      </c>
      <c r="H9" s="295" t="s">
        <v>319</v>
      </c>
      <c r="I9" s="296">
        <v>879</v>
      </c>
      <c r="K9" s="297" t="s">
        <v>363</v>
      </c>
      <c r="L9" s="297">
        <f>IF(AND(L3&lt;&gt;0,M3&lt;&gt;0),IF(L3=M3,1,IF(L3&gt;M3,(12-L3)+1+M3,(M3-L3)+1)),0)</f>
        <v>0</v>
      </c>
      <c r="M9" s="286">
        <f>IF(L9&lt;&gt;0,N3*4*L9,0)</f>
        <v>0</v>
      </c>
      <c r="N9" s="286">
        <f>O3</f>
        <v>0</v>
      </c>
      <c r="O9" s="286">
        <f>IF(N9&lt;&gt;0,1,0)</f>
        <v>0</v>
      </c>
    </row>
    <row r="10" spans="1:15" ht="19.5">
      <c r="A10" s="298" t="s">
        <v>3</v>
      </c>
      <c r="B10" s="298" t="s">
        <v>3</v>
      </c>
      <c r="C10" s="299" t="s">
        <v>271</v>
      </c>
      <c r="D10" s="299">
        <v>50</v>
      </c>
      <c r="E10" s="288" t="s">
        <v>561</v>
      </c>
      <c r="F10" s="290">
        <f>'F1'!K30</f>
        <v>0</v>
      </c>
      <c r="H10" s="295" t="s">
        <v>320</v>
      </c>
      <c r="I10" s="296">
        <v>882</v>
      </c>
      <c r="K10" s="297" t="s">
        <v>364</v>
      </c>
      <c r="L10" s="297">
        <f>IF(AND(L4&lt;&gt;0,M4&lt;&gt;0),IF(L4=M4,1,IF(L4&gt;M4,(12-L4)+1+M4,(M4-L4)+1)),0)</f>
        <v>0</v>
      </c>
      <c r="M10" s="286">
        <f>IF(L10&lt;&gt;0,N4*4*L10,0)</f>
        <v>0</v>
      </c>
      <c r="N10" s="286">
        <f>O4</f>
        <v>0</v>
      </c>
      <c r="O10" s="286">
        <f>IF(N10&lt;&gt;0,1,0)</f>
        <v>0</v>
      </c>
    </row>
    <row r="11" spans="1:15" ht="28.5">
      <c r="A11" s="298" t="s">
        <v>85</v>
      </c>
      <c r="B11" s="298" t="s">
        <v>85</v>
      </c>
      <c r="C11" s="299" t="s">
        <v>271</v>
      </c>
      <c r="D11" s="299">
        <v>50</v>
      </c>
      <c r="E11" s="288" t="s">
        <v>562</v>
      </c>
      <c r="F11" s="290">
        <f>'F1'!L33</f>
        <v>0</v>
      </c>
      <c r="H11" s="295" t="s">
        <v>321</v>
      </c>
      <c r="I11" s="296">
        <v>865</v>
      </c>
      <c r="K11" s="297" t="s">
        <v>365</v>
      </c>
      <c r="L11" s="297">
        <f>IF(AND(L5&lt;&gt;0,M5&lt;&gt;0),IF(L5=M5,1,IF(L5&gt;M5,(12-L5)+1+M5,(M5-L5)+1)),0)</f>
        <v>0</v>
      </c>
      <c r="M11" s="286">
        <f t="shared" ref="M11" si="0">IF(L11&lt;&gt;0,N5*4*L11,0)</f>
        <v>0</v>
      </c>
      <c r="N11" s="286">
        <f>O5</f>
        <v>0</v>
      </c>
      <c r="O11" s="286">
        <f>IF(N11&lt;&gt;0,1,0)</f>
        <v>0</v>
      </c>
    </row>
    <row r="12" spans="1:15" ht="28.5">
      <c r="A12" s="298" t="s">
        <v>87</v>
      </c>
      <c r="B12" s="298" t="s">
        <v>87</v>
      </c>
      <c r="C12" s="299" t="s">
        <v>271</v>
      </c>
      <c r="D12" s="299">
        <v>50</v>
      </c>
      <c r="E12" s="288" t="s">
        <v>563</v>
      </c>
      <c r="F12" s="290">
        <f>'F1'!V33</f>
        <v>0</v>
      </c>
      <c r="H12" s="295" t="s">
        <v>322</v>
      </c>
      <c r="I12" s="296">
        <v>956</v>
      </c>
      <c r="K12" s="289" t="s">
        <v>368</v>
      </c>
      <c r="L12" s="289">
        <f>SUM(L8:L11)</f>
        <v>0</v>
      </c>
      <c r="M12" s="286">
        <f>SUM(M8:M11)</f>
        <v>0</v>
      </c>
      <c r="N12" s="286">
        <f>SUM(N8:N11)</f>
        <v>0</v>
      </c>
      <c r="O12" s="286">
        <f>SUM(O8:O11)</f>
        <v>10</v>
      </c>
    </row>
    <row r="13" spans="1:15" ht="19.5">
      <c r="A13" s="298" t="s">
        <v>81</v>
      </c>
      <c r="B13" s="298" t="s">
        <v>81</v>
      </c>
      <c r="C13" s="299" t="s">
        <v>271</v>
      </c>
      <c r="D13" s="299">
        <v>50</v>
      </c>
      <c r="E13" s="288" t="s">
        <v>564</v>
      </c>
      <c r="F13" s="290">
        <f>'F1'!L36</f>
        <v>0</v>
      </c>
      <c r="H13" s="295" t="s">
        <v>323</v>
      </c>
      <c r="I13" s="296">
        <v>953</v>
      </c>
    </row>
    <row r="14" spans="1:15" ht="19.5">
      <c r="A14" s="298" t="s">
        <v>83</v>
      </c>
      <c r="B14" s="298" t="s">
        <v>83</v>
      </c>
      <c r="C14" s="299" t="s">
        <v>271</v>
      </c>
      <c r="D14" s="299">
        <v>50</v>
      </c>
      <c r="E14" s="288" t="s">
        <v>565</v>
      </c>
      <c r="F14" s="290">
        <f>'F1'!V36</f>
        <v>0</v>
      </c>
      <c r="H14" s="295" t="s">
        <v>357</v>
      </c>
      <c r="I14" s="296">
        <v>1041</v>
      </c>
      <c r="L14" s="289" t="s">
        <v>882</v>
      </c>
      <c r="M14" s="289" t="s">
        <v>369</v>
      </c>
      <c r="N14" s="289" t="s">
        <v>370</v>
      </c>
      <c r="O14" s="289" t="s">
        <v>371</v>
      </c>
    </row>
    <row r="15" spans="1:15" ht="19.5">
      <c r="A15" s="298" t="s">
        <v>4</v>
      </c>
      <c r="B15" s="298" t="s">
        <v>4</v>
      </c>
      <c r="C15" s="299" t="s">
        <v>566</v>
      </c>
      <c r="D15" s="299"/>
      <c r="E15" s="288" t="s">
        <v>567</v>
      </c>
      <c r="F15" s="290">
        <f>'F1'!K51</f>
        <v>0</v>
      </c>
      <c r="H15" s="295" t="s">
        <v>324</v>
      </c>
      <c r="I15" s="296">
        <v>1040</v>
      </c>
      <c r="K15" s="286" t="s">
        <v>381</v>
      </c>
      <c r="L15" s="286" t="e">
        <f>M15*12</f>
        <v>#DIV/0!</v>
      </c>
      <c r="M15" s="286" t="e">
        <f>ROUNDDOWN(M12/L12,1)</f>
        <v>#DIV/0!</v>
      </c>
      <c r="N15" s="286" t="e">
        <f>ROUNDDOWN(M15/4,1)</f>
        <v>#DIV/0!</v>
      </c>
      <c r="O15" s="286">
        <f>N12/O12</f>
        <v>0</v>
      </c>
    </row>
    <row r="16" spans="1:15" ht="19.5">
      <c r="A16" s="298" t="s">
        <v>89</v>
      </c>
      <c r="B16" s="298" t="s">
        <v>89</v>
      </c>
      <c r="C16" s="299" t="s">
        <v>553</v>
      </c>
      <c r="D16" s="299">
        <v>4</v>
      </c>
      <c r="E16" s="288" t="s">
        <v>568</v>
      </c>
      <c r="F16" s="290">
        <f>'F1'!K54</f>
        <v>0</v>
      </c>
      <c r="H16" s="295" t="s">
        <v>325</v>
      </c>
      <c r="I16" s="296">
        <v>859</v>
      </c>
      <c r="K16" s="286" t="s">
        <v>1192</v>
      </c>
      <c r="L16" s="286">
        <f>'F7'!Q76</f>
        <v>0</v>
      </c>
      <c r="M16" s="286">
        <f>ROUNDDOWN(L16/12,1)</f>
        <v>0</v>
      </c>
      <c r="N16" s="286">
        <f>ROUNDDOWN(M16/4,1)</f>
        <v>0</v>
      </c>
      <c r="O16" s="286">
        <f>ROUNDDOWN(N16/5,1)</f>
        <v>0</v>
      </c>
    </row>
    <row r="17" spans="1:14" ht="19.5">
      <c r="A17" s="298" t="s">
        <v>90</v>
      </c>
      <c r="B17" s="298" t="s">
        <v>90</v>
      </c>
      <c r="C17" s="299" t="s">
        <v>553</v>
      </c>
      <c r="D17" s="299">
        <v>4</v>
      </c>
      <c r="E17" s="288" t="s">
        <v>569</v>
      </c>
      <c r="F17" s="290">
        <f>'F1'!N54</f>
        <v>0</v>
      </c>
      <c r="H17" s="295" t="s">
        <v>326</v>
      </c>
      <c r="I17" s="296">
        <v>877</v>
      </c>
      <c r="K17" s="286" t="s">
        <v>1187</v>
      </c>
      <c r="L17" s="286" t="str">
        <f>IF(L12&lt;&gt;0,IF(L12&lt;&gt;12,"※12ヶ月になるよう入力をお願いします。",IF(N15&lt;35,"※「週35時間以上」の要件を満たしていない可能性があります","")),"")</f>
        <v/>
      </c>
    </row>
    <row r="18" spans="1:14" ht="19.5">
      <c r="A18" s="298" t="s">
        <v>91</v>
      </c>
      <c r="B18" s="298" t="s">
        <v>91</v>
      </c>
      <c r="C18" s="299" t="s">
        <v>553</v>
      </c>
      <c r="D18" s="299">
        <v>4</v>
      </c>
      <c r="E18" s="288" t="s">
        <v>570</v>
      </c>
      <c r="F18" s="300">
        <f>'F1'!Q54</f>
        <v>0</v>
      </c>
      <c r="H18" s="295" t="s">
        <v>327</v>
      </c>
      <c r="I18" s="296">
        <v>861</v>
      </c>
    </row>
    <row r="19" spans="1:14" ht="19.5">
      <c r="A19" s="298" t="s">
        <v>193</v>
      </c>
      <c r="B19" s="298" t="s">
        <v>193</v>
      </c>
      <c r="C19" s="299" t="s">
        <v>553</v>
      </c>
      <c r="D19" s="299">
        <v>4</v>
      </c>
      <c r="E19" s="288" t="s">
        <v>571</v>
      </c>
      <c r="F19" s="300">
        <f>'F1'!K57</f>
        <v>0</v>
      </c>
      <c r="H19" s="295" t="s">
        <v>328</v>
      </c>
      <c r="I19" s="296">
        <v>858</v>
      </c>
      <c r="K19" s="286" t="s">
        <v>312</v>
      </c>
      <c r="L19" s="286" t="s">
        <v>379</v>
      </c>
    </row>
    <row r="20" spans="1:14" ht="20.100000000000001" customHeight="1">
      <c r="A20" s="298" t="s">
        <v>194</v>
      </c>
      <c r="B20" s="298" t="s">
        <v>194</v>
      </c>
      <c r="C20" s="299" t="s">
        <v>553</v>
      </c>
      <c r="D20" s="299">
        <v>4</v>
      </c>
      <c r="E20" s="288" t="s">
        <v>572</v>
      </c>
      <c r="F20" s="300">
        <f>'F1'!N57</f>
        <v>0</v>
      </c>
      <c r="H20" s="295" t="s">
        <v>329</v>
      </c>
      <c r="I20" s="296">
        <v>866</v>
      </c>
      <c r="K20" s="286">
        <f>'F1'!K12</f>
        <v>0</v>
      </c>
      <c r="L20" s="301" t="e">
        <f>VLOOKUP('F1'!K12,forSystem!H2:I48,2,FALSE)</f>
        <v>#N/A</v>
      </c>
    </row>
    <row r="21" spans="1:14" ht="20.100000000000001" customHeight="1">
      <c r="A21" s="298" t="s">
        <v>195</v>
      </c>
      <c r="B21" s="298" t="s">
        <v>195</v>
      </c>
      <c r="C21" s="299" t="s">
        <v>553</v>
      </c>
      <c r="D21" s="299">
        <v>4</v>
      </c>
      <c r="E21" s="288" t="s">
        <v>573</v>
      </c>
      <c r="F21" s="300">
        <f>'F1'!Q57</f>
        <v>0</v>
      </c>
      <c r="H21" s="295" t="s">
        <v>330</v>
      </c>
      <c r="I21" s="296">
        <v>877</v>
      </c>
    </row>
    <row r="22" spans="1:14" ht="19.5">
      <c r="A22" s="298" t="s">
        <v>92</v>
      </c>
      <c r="B22" s="298" t="s">
        <v>92</v>
      </c>
      <c r="C22" s="299" t="s">
        <v>553</v>
      </c>
      <c r="D22" s="299">
        <v>4</v>
      </c>
      <c r="E22" s="288" t="s">
        <v>574</v>
      </c>
      <c r="F22" s="300">
        <f>'F1'!K60</f>
        <v>0</v>
      </c>
      <c r="H22" s="295" t="s">
        <v>331</v>
      </c>
      <c r="I22" s="296">
        <v>880</v>
      </c>
      <c r="K22" s="286" t="s">
        <v>383</v>
      </c>
      <c r="L22" s="286" t="s">
        <v>384</v>
      </c>
      <c r="M22" s="286" t="s">
        <v>385</v>
      </c>
      <c r="N22" s="286" t="s">
        <v>386</v>
      </c>
    </row>
    <row r="23" spans="1:14" ht="18" customHeight="1">
      <c r="A23" s="298" t="s">
        <v>93</v>
      </c>
      <c r="B23" s="298" t="s">
        <v>93</v>
      </c>
      <c r="C23" s="299" t="s">
        <v>553</v>
      </c>
      <c r="D23" s="299">
        <v>4</v>
      </c>
      <c r="E23" s="288" t="s">
        <v>575</v>
      </c>
      <c r="F23" s="300">
        <f>'F1'!N60</f>
        <v>0</v>
      </c>
      <c r="H23" s="295" t="s">
        <v>332</v>
      </c>
      <c r="I23" s="296">
        <v>913</v>
      </c>
      <c r="K23" s="286">
        <f>'F7'!K101</f>
        <v>0</v>
      </c>
      <c r="L23" s="302">
        <f>'F7'!O103</f>
        <v>0</v>
      </c>
      <c r="M23" s="302">
        <f>'F7'!O105</f>
        <v>0</v>
      </c>
      <c r="N23" s="302">
        <f>'F7'!O107</f>
        <v>0</v>
      </c>
    </row>
    <row r="24" spans="1:14" ht="19.5">
      <c r="A24" s="298" t="s">
        <v>94</v>
      </c>
      <c r="B24" s="298" t="s">
        <v>94</v>
      </c>
      <c r="C24" s="299" t="s">
        <v>553</v>
      </c>
      <c r="D24" s="299">
        <v>4</v>
      </c>
      <c r="E24" s="288" t="s">
        <v>576</v>
      </c>
      <c r="F24" s="300">
        <f>'F1'!Q60</f>
        <v>0</v>
      </c>
      <c r="H24" s="295" t="s">
        <v>333</v>
      </c>
      <c r="I24" s="296">
        <v>955</v>
      </c>
      <c r="K24" s="286" t="s">
        <v>387</v>
      </c>
      <c r="L24" s="302" t="e">
        <f>L23/M16</f>
        <v>#DIV/0!</v>
      </c>
      <c r="M24" s="302" t="e">
        <f>M23/O15</f>
        <v>#DIV/0!</v>
      </c>
      <c r="N24" s="302">
        <f>N23</f>
        <v>0</v>
      </c>
    </row>
    <row r="25" spans="1:14" ht="19.5">
      <c r="A25" s="298" t="s">
        <v>6</v>
      </c>
      <c r="B25" s="298" t="s">
        <v>6</v>
      </c>
      <c r="C25" s="299" t="s">
        <v>566</v>
      </c>
      <c r="D25" s="299"/>
      <c r="E25" s="288" t="s">
        <v>577</v>
      </c>
      <c r="F25" s="290">
        <f>'F1'!K68</f>
        <v>0</v>
      </c>
      <c r="H25" s="295" t="s">
        <v>334</v>
      </c>
      <c r="I25" s="296">
        <v>902</v>
      </c>
      <c r="K25" s="286" t="s">
        <v>390</v>
      </c>
      <c r="L25" s="286" t="str">
        <f>IF(K23="ア　月給",L24,IF(K23="イ　日給",M24,IF(K23="ウ　時給",N24,"")))</f>
        <v/>
      </c>
    </row>
    <row r="26" spans="1:14" ht="19.5">
      <c r="A26" s="298" t="s">
        <v>286</v>
      </c>
      <c r="B26" s="298" t="s">
        <v>286</v>
      </c>
      <c r="C26" s="299" t="s">
        <v>271</v>
      </c>
      <c r="D26" s="299">
        <v>50</v>
      </c>
      <c r="E26" s="288" t="s">
        <v>578</v>
      </c>
      <c r="F26" s="290">
        <f>'F1'!M63</f>
        <v>0</v>
      </c>
      <c r="H26" s="295" t="s">
        <v>335</v>
      </c>
      <c r="I26" s="296">
        <v>896</v>
      </c>
      <c r="L26" s="286" t="str">
        <f>IF(AH101&lt;&gt;"",IF(AH101&lt;AH99,"※最低賃金を下回っています",""),"")</f>
        <v/>
      </c>
    </row>
    <row r="27" spans="1:14" ht="19.5">
      <c r="A27" s="691" t="s">
        <v>579</v>
      </c>
      <c r="B27" s="299" t="s">
        <v>95</v>
      </c>
      <c r="C27" s="299" t="s">
        <v>553</v>
      </c>
      <c r="D27" s="299">
        <v>4</v>
      </c>
      <c r="E27" s="288" t="s">
        <v>580</v>
      </c>
      <c r="F27" s="290">
        <f>'F1'!L77</f>
        <v>0</v>
      </c>
      <c r="H27" s="295" t="s">
        <v>358</v>
      </c>
      <c r="I27" s="296">
        <v>937</v>
      </c>
      <c r="K27" s="286" t="s">
        <v>1188</v>
      </c>
      <c r="L27" s="286" t="str">
        <f>IF(K20&lt;&gt;0,IF(L25&lt;L20,"※最低賃金を超えていない可能性があります",""),"※提出先都道府県を選択してください")</f>
        <v>※提出先都道府県を選択してください</v>
      </c>
    </row>
    <row r="28" spans="1:14" ht="28.5">
      <c r="A28" s="691"/>
      <c r="B28" s="299" t="s">
        <v>96</v>
      </c>
      <c r="C28" s="299" t="s">
        <v>553</v>
      </c>
      <c r="D28" s="299">
        <v>50</v>
      </c>
      <c r="E28" s="288" t="s">
        <v>581</v>
      </c>
      <c r="F28" s="290">
        <f>'F1'!Q77</f>
        <v>0</v>
      </c>
      <c r="H28" s="295" t="s">
        <v>359</v>
      </c>
      <c r="I28" s="296">
        <v>992</v>
      </c>
    </row>
    <row r="29" spans="1:14" ht="42.75">
      <c r="A29" s="691"/>
      <c r="B29" s="299" t="s">
        <v>97</v>
      </c>
      <c r="C29" s="299" t="s">
        <v>553</v>
      </c>
      <c r="D29" s="299">
        <v>50</v>
      </c>
      <c r="E29" s="288" t="s">
        <v>582</v>
      </c>
      <c r="F29" s="290">
        <f>'F1'!W77</f>
        <v>0</v>
      </c>
      <c r="H29" s="295" t="s">
        <v>336</v>
      </c>
      <c r="I29" s="296">
        <v>928</v>
      </c>
      <c r="L29" s="286" t="s">
        <v>532</v>
      </c>
      <c r="M29" s="286" t="s">
        <v>533</v>
      </c>
    </row>
    <row r="30" spans="1:14" ht="42.75">
      <c r="A30" s="691"/>
      <c r="B30" s="299" t="s">
        <v>98</v>
      </c>
      <c r="C30" s="299" t="s">
        <v>553</v>
      </c>
      <c r="D30" s="299">
        <v>50</v>
      </c>
      <c r="E30" s="288" t="s">
        <v>583</v>
      </c>
      <c r="F30" s="290">
        <f>'F1'!AC77</f>
        <v>0</v>
      </c>
      <c r="H30" s="295" t="s">
        <v>337</v>
      </c>
      <c r="I30" s="296">
        <v>866</v>
      </c>
      <c r="K30" s="286" t="s">
        <v>506</v>
      </c>
      <c r="L30" s="303">
        <v>20220706</v>
      </c>
      <c r="M30" s="303">
        <v>20220809</v>
      </c>
    </row>
    <row r="31" spans="1:14" ht="19.5">
      <c r="A31" s="691" t="s">
        <v>584</v>
      </c>
      <c r="B31" s="299" t="s">
        <v>10</v>
      </c>
      <c r="C31" s="299" t="s">
        <v>553</v>
      </c>
      <c r="D31" s="299">
        <v>4</v>
      </c>
      <c r="E31" s="288" t="s">
        <v>585</v>
      </c>
      <c r="F31" s="290">
        <f>'F1'!L80</f>
        <v>0</v>
      </c>
      <c r="H31" s="295" t="s">
        <v>338</v>
      </c>
      <c r="I31" s="296">
        <v>859</v>
      </c>
      <c r="K31" s="286" t="s">
        <v>1191</v>
      </c>
      <c r="L31" s="303">
        <v>20211001</v>
      </c>
      <c r="M31" s="303">
        <v>20220601</v>
      </c>
    </row>
    <row r="32" spans="1:14" ht="19.5">
      <c r="A32" s="691"/>
      <c r="B32" s="299" t="s">
        <v>13</v>
      </c>
      <c r="C32" s="299" t="s">
        <v>553</v>
      </c>
      <c r="D32" s="299">
        <v>2</v>
      </c>
      <c r="E32" s="304" t="s">
        <v>586</v>
      </c>
      <c r="F32" s="290">
        <f>'F1'!O80</f>
        <v>0</v>
      </c>
      <c r="H32" s="295" t="s">
        <v>339</v>
      </c>
      <c r="I32" s="296">
        <v>821</v>
      </c>
    </row>
    <row r="33" spans="1:14" ht="42.75">
      <c r="A33" s="691"/>
      <c r="B33" s="299" t="s">
        <v>14</v>
      </c>
      <c r="C33" s="299" t="s">
        <v>553</v>
      </c>
      <c r="D33" s="299">
        <v>2</v>
      </c>
      <c r="E33" s="304" t="s">
        <v>587</v>
      </c>
      <c r="F33" s="290">
        <f>'F1'!Q80</f>
        <v>0</v>
      </c>
      <c r="H33" s="295" t="s">
        <v>340</v>
      </c>
      <c r="I33" s="296">
        <v>824</v>
      </c>
      <c r="K33" s="286" t="s">
        <v>516</v>
      </c>
      <c r="L33" s="286" t="s">
        <v>1199</v>
      </c>
    </row>
    <row r="34" spans="1:14" ht="42.75">
      <c r="A34" s="691"/>
      <c r="B34" s="299" t="s">
        <v>15</v>
      </c>
      <c r="C34" s="299" t="s">
        <v>553</v>
      </c>
      <c r="D34" s="299">
        <v>4</v>
      </c>
      <c r="E34" s="304" t="s">
        <v>588</v>
      </c>
      <c r="F34" s="290">
        <f>'F1'!Q82</f>
        <v>0</v>
      </c>
      <c r="H34" s="295" t="s">
        <v>341</v>
      </c>
      <c r="I34" s="296">
        <v>862</v>
      </c>
      <c r="L34" s="286" t="s">
        <v>526</v>
      </c>
      <c r="M34" s="286" t="s">
        <v>515</v>
      </c>
      <c r="N34" s="286" t="s">
        <v>527</v>
      </c>
    </row>
    <row r="35" spans="1:14" ht="99.75">
      <c r="A35" s="691" t="s">
        <v>589</v>
      </c>
      <c r="B35" s="299" t="s">
        <v>590</v>
      </c>
      <c r="C35" s="299" t="s">
        <v>566</v>
      </c>
      <c r="D35" s="299"/>
      <c r="E35" s="304" t="s">
        <v>591</v>
      </c>
      <c r="F35" s="290">
        <f>'F1'!K87</f>
        <v>0</v>
      </c>
      <c r="H35" s="295" t="s">
        <v>342</v>
      </c>
      <c r="I35" s="296">
        <v>899</v>
      </c>
      <c r="K35" s="287" t="s">
        <v>519</v>
      </c>
      <c r="L35" s="286" t="s">
        <v>528</v>
      </c>
      <c r="M35" s="305" t="s">
        <v>529</v>
      </c>
      <c r="N35" s="286" t="str">
        <f>IF(L33="新法人",M35,L35)</f>
        <v>新法人設立支援タイプ</v>
      </c>
    </row>
    <row r="36" spans="1:14" ht="20.100000000000001" customHeight="1">
      <c r="A36" s="691"/>
      <c r="B36" s="299" t="s">
        <v>252</v>
      </c>
      <c r="C36" s="299" t="s">
        <v>592</v>
      </c>
      <c r="D36" s="299"/>
      <c r="E36" s="304" t="s">
        <v>593</v>
      </c>
      <c r="F36" s="290">
        <f>'F1'!K91</f>
        <v>0</v>
      </c>
      <c r="H36" s="295" t="s">
        <v>343</v>
      </c>
      <c r="I36" s="296">
        <v>857</v>
      </c>
      <c r="K36" s="287" t="s">
        <v>520</v>
      </c>
      <c r="L36" s="286" t="s">
        <v>517</v>
      </c>
      <c r="M36" s="305" t="s">
        <v>518</v>
      </c>
      <c r="N36" s="286" t="str">
        <f>IF(L33="新法人",M36,L36)</f>
        <v>当該法人等での今回の雇用契約以前の雇用関係の有無</v>
      </c>
    </row>
    <row r="37" spans="1:14" ht="19.5">
      <c r="A37" s="691"/>
      <c r="B37" s="299" t="s">
        <v>594</v>
      </c>
      <c r="C37" s="299" t="s">
        <v>553</v>
      </c>
      <c r="D37" s="299">
        <v>2</v>
      </c>
      <c r="E37" s="304" t="s">
        <v>595</v>
      </c>
      <c r="F37" s="290">
        <f>'F1'!X91</f>
        <v>0</v>
      </c>
      <c r="H37" s="295" t="s">
        <v>344</v>
      </c>
      <c r="I37" s="296">
        <v>824</v>
      </c>
      <c r="K37" s="286" t="s">
        <v>521</v>
      </c>
      <c r="L37" s="286" t="s">
        <v>227</v>
      </c>
      <c r="M37" s="286" t="s">
        <v>522</v>
      </c>
      <c r="N37" s="286" t="str">
        <f>IF(L33="新法人",M37,L37)</f>
        <v>採用日</v>
      </c>
    </row>
    <row r="38" spans="1:14" ht="19.5">
      <c r="A38" s="691"/>
      <c r="B38" s="299" t="s">
        <v>596</v>
      </c>
      <c r="C38" s="299" t="s">
        <v>553</v>
      </c>
      <c r="D38" s="299">
        <v>2</v>
      </c>
      <c r="E38" s="304" t="s">
        <v>597</v>
      </c>
      <c r="F38" s="290">
        <f>'F1'!AA91</f>
        <v>0</v>
      </c>
      <c r="H38" s="295" t="s">
        <v>345</v>
      </c>
      <c r="I38" s="296">
        <v>848</v>
      </c>
      <c r="K38" s="286" t="s">
        <v>525</v>
      </c>
      <c r="L38" s="286" t="s">
        <v>523</v>
      </c>
      <c r="M38" s="305" t="s">
        <v>524</v>
      </c>
      <c r="N38" s="286" t="str">
        <f>IF(L33="新法人",M38,L38)</f>
        <v>勤務開始日</v>
      </c>
    </row>
    <row r="39" spans="1:14" ht="42.75">
      <c r="A39" s="691"/>
      <c r="B39" s="299" t="s">
        <v>253</v>
      </c>
      <c r="C39" s="299" t="s">
        <v>592</v>
      </c>
      <c r="D39" s="299"/>
      <c r="E39" s="304" t="s">
        <v>598</v>
      </c>
      <c r="F39" s="290">
        <f>'F1'!K95</f>
        <v>0</v>
      </c>
      <c r="H39" s="295" t="s">
        <v>346</v>
      </c>
      <c r="I39" s="296">
        <v>821</v>
      </c>
      <c r="K39" s="286" t="s">
        <v>530</v>
      </c>
      <c r="L39" s="286" t="s">
        <v>495</v>
      </c>
      <c r="M39" s="286" t="s">
        <v>531</v>
      </c>
      <c r="N39" s="286" t="str">
        <f>IF(L33="新法人",M39,L39)</f>
        <v>　</v>
      </c>
    </row>
    <row r="40" spans="1:14" ht="20.100000000000001" customHeight="1">
      <c r="A40" s="691" t="s">
        <v>599</v>
      </c>
      <c r="B40" s="299" t="s">
        <v>600</v>
      </c>
      <c r="C40" s="299" t="s">
        <v>592</v>
      </c>
      <c r="D40" s="299"/>
      <c r="E40" s="304" t="s">
        <v>601</v>
      </c>
      <c r="F40" s="290"/>
      <c r="H40" s="295" t="s">
        <v>347</v>
      </c>
      <c r="I40" s="296">
        <v>820</v>
      </c>
    </row>
    <row r="41" spans="1:14" ht="19.5">
      <c r="A41" s="691"/>
      <c r="B41" s="299" t="s">
        <v>602</v>
      </c>
      <c r="C41" s="299"/>
      <c r="D41" s="299"/>
      <c r="E41" s="304" t="s">
        <v>603</v>
      </c>
      <c r="F41" s="290"/>
      <c r="H41" s="295" t="s">
        <v>348</v>
      </c>
      <c r="I41" s="296">
        <v>870</v>
      </c>
    </row>
    <row r="42" spans="1:14" ht="19.5">
      <c r="A42" s="691" t="s">
        <v>604</v>
      </c>
      <c r="B42" s="299" t="s">
        <v>605</v>
      </c>
      <c r="C42" s="299" t="s">
        <v>592</v>
      </c>
      <c r="D42" s="299"/>
      <c r="E42" s="288" t="s">
        <v>606</v>
      </c>
      <c r="F42" s="290">
        <f>'F1'!K98</f>
        <v>0</v>
      </c>
      <c r="H42" s="295" t="s">
        <v>349</v>
      </c>
      <c r="I42" s="296">
        <v>821</v>
      </c>
    </row>
    <row r="43" spans="1:14" ht="18" customHeight="1">
      <c r="A43" s="691"/>
      <c r="B43" s="299" t="s">
        <v>99</v>
      </c>
      <c r="C43" s="299" t="s">
        <v>553</v>
      </c>
      <c r="D43" s="299">
        <v>4</v>
      </c>
      <c r="E43" s="288" t="s">
        <v>607</v>
      </c>
      <c r="F43" s="290">
        <f>'F1'!N100</f>
        <v>0</v>
      </c>
      <c r="H43" s="295" t="s">
        <v>350</v>
      </c>
      <c r="I43" s="296">
        <v>821</v>
      </c>
    </row>
    <row r="44" spans="1:14" ht="19.5">
      <c r="A44" s="691"/>
      <c r="B44" s="299" t="s">
        <v>100</v>
      </c>
      <c r="C44" s="299" t="s">
        <v>553</v>
      </c>
      <c r="D44" s="299">
        <v>2</v>
      </c>
      <c r="E44" s="288" t="s">
        <v>608</v>
      </c>
      <c r="F44" s="290">
        <f>'F1'!Q100</f>
        <v>0</v>
      </c>
      <c r="H44" s="295" t="s">
        <v>351</v>
      </c>
      <c r="I44" s="296">
        <v>821</v>
      </c>
    </row>
    <row r="45" spans="1:14" ht="20.100000000000001" customHeight="1">
      <c r="A45" s="691" t="s">
        <v>609</v>
      </c>
      <c r="B45" s="299" t="s">
        <v>101</v>
      </c>
      <c r="C45" s="299" t="s">
        <v>592</v>
      </c>
      <c r="D45" s="299"/>
      <c r="E45" s="288" t="s">
        <v>610</v>
      </c>
      <c r="F45" s="290">
        <f>'F1'!K103</f>
        <v>0</v>
      </c>
      <c r="H45" s="295" t="s">
        <v>352</v>
      </c>
      <c r="I45" s="296">
        <v>822</v>
      </c>
    </row>
    <row r="46" spans="1:14" ht="20.100000000000001" customHeight="1">
      <c r="A46" s="691"/>
      <c r="B46" s="299" t="s">
        <v>102</v>
      </c>
      <c r="C46" s="299" t="s">
        <v>553</v>
      </c>
      <c r="D46" s="299">
        <v>4</v>
      </c>
      <c r="E46" s="288" t="s">
        <v>611</v>
      </c>
      <c r="F46" s="290">
        <f>'F1'!P105</f>
        <v>0</v>
      </c>
      <c r="H46" s="295" t="s">
        <v>353</v>
      </c>
      <c r="I46" s="296">
        <v>821</v>
      </c>
    </row>
    <row r="47" spans="1:14" ht="28.5">
      <c r="A47" s="691"/>
      <c r="B47" s="299" t="s">
        <v>103</v>
      </c>
      <c r="C47" s="299" t="s">
        <v>553</v>
      </c>
      <c r="D47" s="299">
        <v>2</v>
      </c>
      <c r="E47" s="288" t="s">
        <v>612</v>
      </c>
      <c r="F47" s="290">
        <f>'F1'!S105</f>
        <v>0</v>
      </c>
      <c r="H47" s="295" t="s">
        <v>354</v>
      </c>
      <c r="I47" s="296">
        <v>821</v>
      </c>
    </row>
    <row r="48" spans="1:14" ht="28.5">
      <c r="A48" s="691"/>
      <c r="B48" s="299" t="s">
        <v>104</v>
      </c>
      <c r="C48" s="299" t="s">
        <v>553</v>
      </c>
      <c r="D48" s="299">
        <v>2</v>
      </c>
      <c r="E48" s="288" t="s">
        <v>613</v>
      </c>
      <c r="F48" s="290">
        <f>'F1'!U105</f>
        <v>0</v>
      </c>
      <c r="H48" s="295" t="s">
        <v>355</v>
      </c>
      <c r="I48" s="296">
        <v>820</v>
      </c>
    </row>
    <row r="49" spans="1:6" ht="20.100000000000001" customHeight="1">
      <c r="A49" s="691"/>
      <c r="B49" s="299" t="s">
        <v>105</v>
      </c>
      <c r="C49" s="299" t="s">
        <v>553</v>
      </c>
      <c r="D49" s="299">
        <v>4</v>
      </c>
      <c r="E49" s="288" t="s">
        <v>614</v>
      </c>
      <c r="F49" s="287">
        <f>'F1'!Z105</f>
        <v>0</v>
      </c>
    </row>
    <row r="50" spans="1:6" ht="20.100000000000001" customHeight="1">
      <c r="A50" s="691"/>
      <c r="B50" s="299" t="s">
        <v>106</v>
      </c>
      <c r="C50" s="299" t="s">
        <v>553</v>
      </c>
      <c r="D50" s="299">
        <v>2</v>
      </c>
      <c r="E50" s="288" t="s">
        <v>615</v>
      </c>
      <c r="F50" s="290">
        <f>'F1'!AC105</f>
        <v>0</v>
      </c>
    </row>
    <row r="51" spans="1:6" ht="18" customHeight="1">
      <c r="A51" s="691"/>
      <c r="B51" s="299" t="s">
        <v>107</v>
      </c>
      <c r="C51" s="299" t="s">
        <v>553</v>
      </c>
      <c r="D51" s="299">
        <v>2</v>
      </c>
      <c r="E51" s="288" t="s">
        <v>616</v>
      </c>
      <c r="F51" s="290">
        <f>'F1'!AE105</f>
        <v>0</v>
      </c>
    </row>
    <row r="52" spans="1:6" ht="18" customHeight="1">
      <c r="A52" s="691" t="s">
        <v>617</v>
      </c>
      <c r="B52" s="299" t="s">
        <v>108</v>
      </c>
      <c r="C52" s="299" t="s">
        <v>566</v>
      </c>
      <c r="D52" s="299"/>
      <c r="E52" s="288" t="s">
        <v>618</v>
      </c>
      <c r="F52" s="290">
        <f>'F1'!K108</f>
        <v>0</v>
      </c>
    </row>
    <row r="53" spans="1:6" ht="19.5">
      <c r="A53" s="691"/>
      <c r="B53" s="299" t="s">
        <v>19</v>
      </c>
      <c r="C53" s="299" t="s">
        <v>271</v>
      </c>
      <c r="D53" s="299">
        <v>50</v>
      </c>
      <c r="E53" s="288" t="s">
        <v>619</v>
      </c>
      <c r="F53" s="287">
        <f>'F1'!O110</f>
        <v>0</v>
      </c>
    </row>
    <row r="54" spans="1:6" ht="19.5">
      <c r="A54" s="691"/>
      <c r="B54" s="299" t="s">
        <v>20</v>
      </c>
      <c r="C54" s="299" t="s">
        <v>271</v>
      </c>
      <c r="D54" s="299">
        <v>50</v>
      </c>
      <c r="E54" s="288" t="s">
        <v>620</v>
      </c>
      <c r="F54" s="290">
        <f>'F1'!O112</f>
        <v>0</v>
      </c>
    </row>
    <row r="55" spans="1:6" ht="20.100000000000001" customHeight="1">
      <c r="A55" s="691"/>
      <c r="B55" s="299" t="s">
        <v>21</v>
      </c>
      <c r="C55" s="299" t="s">
        <v>271</v>
      </c>
      <c r="D55" s="299">
        <v>50</v>
      </c>
      <c r="E55" s="288" t="s">
        <v>621</v>
      </c>
      <c r="F55" s="290">
        <f>'F1'!O114</f>
        <v>0</v>
      </c>
    </row>
    <row r="56" spans="1:6" ht="20.100000000000001" customHeight="1">
      <c r="A56" s="691"/>
      <c r="B56" s="299" t="s">
        <v>110</v>
      </c>
      <c r="C56" s="299" t="s">
        <v>553</v>
      </c>
      <c r="D56" s="299">
        <v>4</v>
      </c>
      <c r="E56" s="288" t="s">
        <v>622</v>
      </c>
      <c r="F56" s="290">
        <f>'F1'!P116</f>
        <v>0</v>
      </c>
    </row>
    <row r="57" spans="1:6" ht="19.5">
      <c r="A57" s="691"/>
      <c r="B57" s="299" t="s">
        <v>111</v>
      </c>
      <c r="C57" s="299" t="s">
        <v>553</v>
      </c>
      <c r="D57" s="299">
        <v>2</v>
      </c>
      <c r="E57" s="288" t="s">
        <v>623</v>
      </c>
      <c r="F57" s="287">
        <f>'F1'!S116</f>
        <v>0</v>
      </c>
    </row>
    <row r="58" spans="1:6" ht="19.5">
      <c r="A58" s="691"/>
      <c r="B58" s="299" t="s">
        <v>112</v>
      </c>
      <c r="C58" s="299" t="s">
        <v>553</v>
      </c>
      <c r="D58" s="299">
        <v>2</v>
      </c>
      <c r="E58" s="288" t="s">
        <v>624</v>
      </c>
      <c r="F58" s="287">
        <f>'F1'!U105</f>
        <v>0</v>
      </c>
    </row>
    <row r="59" spans="1:6" ht="33.950000000000003" customHeight="1">
      <c r="A59" s="691"/>
      <c r="B59" s="299" t="s">
        <v>113</v>
      </c>
      <c r="C59" s="299" t="s">
        <v>553</v>
      </c>
      <c r="D59" s="299">
        <v>4</v>
      </c>
      <c r="E59" s="288" t="s">
        <v>625</v>
      </c>
      <c r="F59" s="287">
        <f>'F1'!Z105</f>
        <v>0</v>
      </c>
    </row>
    <row r="60" spans="1:6" ht="19.5">
      <c r="A60" s="691"/>
      <c r="B60" s="299" t="s">
        <v>115</v>
      </c>
      <c r="C60" s="299" t="s">
        <v>553</v>
      </c>
      <c r="D60" s="299">
        <v>2</v>
      </c>
      <c r="E60" s="288" t="s">
        <v>626</v>
      </c>
      <c r="F60" s="287">
        <f>'F1'!AC105</f>
        <v>0</v>
      </c>
    </row>
    <row r="61" spans="1:6" ht="19.5">
      <c r="A61" s="691"/>
      <c r="B61" s="299" t="s">
        <v>117</v>
      </c>
      <c r="C61" s="299" t="s">
        <v>553</v>
      </c>
      <c r="D61" s="299">
        <v>2</v>
      </c>
      <c r="E61" s="288" t="s">
        <v>627</v>
      </c>
      <c r="F61" s="287">
        <f>'F1'!AE105</f>
        <v>0</v>
      </c>
    </row>
    <row r="62" spans="1:6" ht="19.5">
      <c r="A62" s="691" t="s">
        <v>628</v>
      </c>
      <c r="B62" s="299" t="s">
        <v>23</v>
      </c>
      <c r="C62" s="299" t="s">
        <v>566</v>
      </c>
      <c r="D62" s="299"/>
      <c r="E62" s="288" t="s">
        <v>629</v>
      </c>
      <c r="F62" s="287">
        <f>'F1'!K119</f>
        <v>0</v>
      </c>
    </row>
    <row r="63" spans="1:6" ht="42.75">
      <c r="A63" s="691"/>
      <c r="B63" s="299" t="s">
        <v>120</v>
      </c>
      <c r="C63" s="299" t="s">
        <v>566</v>
      </c>
      <c r="D63" s="299"/>
      <c r="E63" s="288" t="s">
        <v>630</v>
      </c>
      <c r="F63" s="287">
        <f>'F1'!R121</f>
        <v>0</v>
      </c>
    </row>
    <row r="64" spans="1:6" ht="19.5">
      <c r="A64" s="298" t="s">
        <v>25</v>
      </c>
      <c r="B64" s="298" t="s">
        <v>25</v>
      </c>
      <c r="C64" s="299" t="s">
        <v>566</v>
      </c>
      <c r="D64" s="299"/>
      <c r="E64" s="288" t="s">
        <v>631</v>
      </c>
      <c r="F64" s="287">
        <f>'F1'!K124</f>
        <v>0</v>
      </c>
    </row>
    <row r="65" spans="1:6" ht="28.5">
      <c r="A65" s="298" t="s">
        <v>121</v>
      </c>
      <c r="B65" s="298" t="s">
        <v>121</v>
      </c>
      <c r="C65" s="299" t="s">
        <v>566</v>
      </c>
      <c r="D65" s="299"/>
      <c r="E65" s="288" t="s">
        <v>632</v>
      </c>
      <c r="F65" s="290">
        <f>'F1'!K127</f>
        <v>0</v>
      </c>
    </row>
    <row r="66" spans="1:6" ht="19.5">
      <c r="A66" s="298" t="s">
        <v>633</v>
      </c>
      <c r="B66" s="298" t="s">
        <v>633</v>
      </c>
      <c r="C66" s="299" t="s">
        <v>634</v>
      </c>
      <c r="D66" s="299">
        <v>1000</v>
      </c>
      <c r="E66" s="288" t="s">
        <v>635</v>
      </c>
      <c r="F66" s="290"/>
    </row>
    <row r="67" spans="1:6">
      <c r="A67" s="694" t="s">
        <v>636</v>
      </c>
      <c r="B67" s="694"/>
      <c r="C67" s="694"/>
      <c r="D67" s="694"/>
      <c r="E67" s="694"/>
      <c r="F67" s="290"/>
    </row>
    <row r="68" spans="1:6">
      <c r="A68" s="693" t="s">
        <v>545</v>
      </c>
      <c r="B68" s="693"/>
      <c r="C68" s="293" t="s">
        <v>546</v>
      </c>
      <c r="D68" s="293" t="s">
        <v>547</v>
      </c>
      <c r="E68" s="293" t="s">
        <v>548</v>
      </c>
      <c r="F68" s="290"/>
    </row>
    <row r="69" spans="1:6" ht="19.5">
      <c r="A69" s="306" t="s">
        <v>254</v>
      </c>
      <c r="B69" s="306" t="s">
        <v>254</v>
      </c>
      <c r="C69" s="299" t="s">
        <v>566</v>
      </c>
      <c r="D69" s="307"/>
      <c r="E69" s="288" t="s">
        <v>637</v>
      </c>
      <c r="F69" s="290">
        <f>'F3-5'!B8</f>
        <v>0</v>
      </c>
    </row>
    <row r="70" spans="1:6" ht="19.5">
      <c r="A70" s="306" t="s">
        <v>255</v>
      </c>
      <c r="B70" s="306" t="s">
        <v>255</v>
      </c>
      <c r="C70" s="299" t="s">
        <v>566</v>
      </c>
      <c r="D70" s="307"/>
      <c r="E70" s="288" t="s">
        <v>638</v>
      </c>
      <c r="F70" s="290">
        <f>'F3-5'!B9</f>
        <v>0</v>
      </c>
    </row>
    <row r="71" spans="1:6" ht="19.5">
      <c r="A71" s="306" t="s">
        <v>256</v>
      </c>
      <c r="B71" s="306" t="s">
        <v>256</v>
      </c>
      <c r="C71" s="299" t="s">
        <v>566</v>
      </c>
      <c r="D71" s="307"/>
      <c r="E71" s="288" t="s">
        <v>639</v>
      </c>
      <c r="F71" s="287">
        <f>'F3-5'!B10</f>
        <v>0</v>
      </c>
    </row>
    <row r="72" spans="1:6" ht="20.100000000000001" customHeight="1">
      <c r="A72" s="306" t="s">
        <v>257</v>
      </c>
      <c r="B72" s="306" t="s">
        <v>257</v>
      </c>
      <c r="C72" s="299" t="s">
        <v>566</v>
      </c>
      <c r="D72" s="307"/>
      <c r="E72" s="288" t="s">
        <v>640</v>
      </c>
      <c r="F72" s="287">
        <f>'F3-5'!B11</f>
        <v>0</v>
      </c>
    </row>
    <row r="73" spans="1:6" ht="20.100000000000001" customHeight="1">
      <c r="A73" s="306" t="s">
        <v>223</v>
      </c>
      <c r="B73" s="306" t="s">
        <v>223</v>
      </c>
      <c r="C73" s="299" t="s">
        <v>566</v>
      </c>
      <c r="D73" s="307"/>
      <c r="E73" s="288" t="s">
        <v>641</v>
      </c>
      <c r="F73" s="287" t="str">
        <f>'F3-5'!B12</f>
        <v>　</v>
      </c>
    </row>
    <row r="74" spans="1:6" ht="20.100000000000001" customHeight="1">
      <c r="A74" s="306" t="s">
        <v>258</v>
      </c>
      <c r="B74" s="306" t="s">
        <v>258</v>
      </c>
      <c r="C74" s="307" t="s">
        <v>634</v>
      </c>
      <c r="D74" s="307">
        <v>255</v>
      </c>
      <c r="E74" s="288" t="s">
        <v>642</v>
      </c>
      <c r="F74" s="290">
        <f>'F3-5'!J13</f>
        <v>0</v>
      </c>
    </row>
    <row r="75" spans="1:6" ht="29.1" customHeight="1">
      <c r="A75" s="694" t="s">
        <v>643</v>
      </c>
      <c r="B75" s="694"/>
      <c r="C75" s="694"/>
      <c r="D75" s="694"/>
      <c r="E75" s="694"/>
      <c r="F75" s="290"/>
    </row>
    <row r="76" spans="1:6" ht="20.100000000000001" customHeight="1">
      <c r="A76" s="306" t="s">
        <v>644</v>
      </c>
      <c r="B76" s="306" t="s">
        <v>644</v>
      </c>
      <c r="C76" s="308" t="s">
        <v>566</v>
      </c>
      <c r="D76" s="309"/>
      <c r="E76" s="288" t="s">
        <v>645</v>
      </c>
      <c r="F76" s="290" t="str">
        <f>IF('F3-5'!B21="◯","はい","いいえ")</f>
        <v>いいえ</v>
      </c>
    </row>
    <row r="77" spans="1:6" ht="21.95" customHeight="1">
      <c r="A77" s="694" t="s">
        <v>646</v>
      </c>
      <c r="B77" s="694"/>
      <c r="C77" s="694"/>
      <c r="D77" s="694"/>
      <c r="E77" s="694"/>
      <c r="F77" s="290"/>
    </row>
    <row r="78" spans="1:6" ht="19.5">
      <c r="A78" s="306" t="s">
        <v>647</v>
      </c>
      <c r="B78" s="306" t="s">
        <v>647</v>
      </c>
      <c r="C78" s="308" t="s">
        <v>566</v>
      </c>
      <c r="D78" s="309"/>
      <c r="E78" s="288" t="s">
        <v>648</v>
      </c>
      <c r="F78" s="290" t="str">
        <f>IF('F3-5'!B29="◯","はい","いいえ")</f>
        <v>いいえ</v>
      </c>
    </row>
    <row r="79" spans="1:6">
      <c r="A79" s="694" t="s">
        <v>649</v>
      </c>
      <c r="B79" s="694"/>
      <c r="C79" s="694"/>
      <c r="D79" s="694"/>
      <c r="E79" s="694"/>
      <c r="F79" s="290"/>
    </row>
    <row r="80" spans="1:6" ht="19.5">
      <c r="A80" s="695" t="s">
        <v>394</v>
      </c>
      <c r="B80" s="306" t="s">
        <v>650</v>
      </c>
      <c r="C80" s="299" t="s">
        <v>271</v>
      </c>
      <c r="D80" s="288">
        <v>4</v>
      </c>
      <c r="E80" s="288" t="s">
        <v>651</v>
      </c>
      <c r="F80" s="290">
        <f>'F2'!L8</f>
        <v>4</v>
      </c>
    </row>
    <row r="81" spans="1:6" ht="19.5">
      <c r="A81" s="695"/>
      <c r="B81" s="306" t="s">
        <v>652</v>
      </c>
      <c r="C81" s="299" t="s">
        <v>271</v>
      </c>
      <c r="D81" s="288">
        <v>2</v>
      </c>
      <c r="E81" s="288" t="s">
        <v>653</v>
      </c>
      <c r="F81" s="290">
        <f>'F2'!O8</f>
        <v>0</v>
      </c>
    </row>
    <row r="82" spans="1:6" ht="19.5">
      <c r="A82" s="696" t="s">
        <v>654</v>
      </c>
      <c r="B82" s="310" t="s">
        <v>655</v>
      </c>
      <c r="C82" s="299" t="s">
        <v>271</v>
      </c>
      <c r="D82" s="288">
        <v>10</v>
      </c>
      <c r="E82" s="288" t="s">
        <v>656</v>
      </c>
      <c r="F82" s="290">
        <f>'F2'!I22</f>
        <v>0</v>
      </c>
    </row>
    <row r="83" spans="1:6" ht="19.5">
      <c r="A83" s="696"/>
      <c r="B83" s="310" t="s">
        <v>657</v>
      </c>
      <c r="C83" s="299" t="s">
        <v>271</v>
      </c>
      <c r="D83" s="288">
        <v>10</v>
      </c>
      <c r="E83" s="288" t="s">
        <v>658</v>
      </c>
      <c r="F83" s="290">
        <f>'F2'!N22</f>
        <v>0</v>
      </c>
    </row>
    <row r="84" spans="1:6" ht="19.5">
      <c r="A84" s="696"/>
      <c r="B84" s="310" t="s">
        <v>659</v>
      </c>
      <c r="C84" s="299" t="s">
        <v>271</v>
      </c>
      <c r="D84" s="288">
        <v>10</v>
      </c>
      <c r="E84" s="288" t="s">
        <v>660</v>
      </c>
      <c r="F84" s="290">
        <f>'F2'!S22</f>
        <v>0</v>
      </c>
    </row>
    <row r="85" spans="1:6" ht="19.5">
      <c r="A85" s="696"/>
      <c r="B85" s="310" t="s">
        <v>661</v>
      </c>
      <c r="C85" s="299" t="s">
        <v>271</v>
      </c>
      <c r="D85" s="288">
        <v>10</v>
      </c>
      <c r="E85" s="288" t="s">
        <v>662</v>
      </c>
      <c r="F85" s="311" t="e">
        <f>'F2'!X22*100</f>
        <v>#VALUE!</v>
      </c>
    </row>
    <row r="86" spans="1:6" ht="19.5">
      <c r="A86" s="312" t="s">
        <v>663</v>
      </c>
      <c r="B86" s="312"/>
      <c r="C86" s="312"/>
      <c r="D86" s="312"/>
      <c r="E86" s="312"/>
      <c r="F86" s="290"/>
    </row>
    <row r="87" spans="1:6">
      <c r="A87" s="693" t="s">
        <v>545</v>
      </c>
      <c r="B87" s="693"/>
      <c r="C87" s="293" t="s">
        <v>546</v>
      </c>
      <c r="D87" s="293" t="s">
        <v>547</v>
      </c>
      <c r="E87" s="293" t="s">
        <v>664</v>
      </c>
      <c r="F87" s="290"/>
    </row>
    <row r="88" spans="1:6" ht="19.5">
      <c r="A88" s="697" t="s">
        <v>175</v>
      </c>
      <c r="B88" s="697"/>
      <c r="C88" s="308" t="s">
        <v>566</v>
      </c>
      <c r="D88" s="308"/>
      <c r="E88" s="304" t="s">
        <v>665</v>
      </c>
      <c r="F88" s="290" t="s">
        <v>1190</v>
      </c>
    </row>
    <row r="89" spans="1:6" ht="19.5">
      <c r="A89" s="697" t="s">
        <v>1193</v>
      </c>
      <c r="B89" s="697"/>
      <c r="C89" s="308" t="s">
        <v>557</v>
      </c>
      <c r="D89" s="308"/>
      <c r="E89" s="304" t="s">
        <v>666</v>
      </c>
      <c r="F89" s="313">
        <f>'F1'!K12</f>
        <v>0</v>
      </c>
    </row>
    <row r="90" spans="1:6" ht="19.5">
      <c r="A90" s="697" t="s">
        <v>667</v>
      </c>
      <c r="B90" s="308" t="s">
        <v>668</v>
      </c>
      <c r="C90" s="308" t="s">
        <v>271</v>
      </c>
      <c r="D90" s="308">
        <v>50</v>
      </c>
      <c r="E90" s="304" t="s">
        <v>669</v>
      </c>
      <c r="F90" s="290">
        <f>'F1'!L36</f>
        <v>0</v>
      </c>
    </row>
    <row r="91" spans="1:6" ht="19.5">
      <c r="A91" s="697"/>
      <c r="B91" s="308" t="s">
        <v>670</v>
      </c>
      <c r="C91" s="308" t="s">
        <v>271</v>
      </c>
      <c r="D91" s="308">
        <v>50</v>
      </c>
      <c r="E91" s="304" t="s">
        <v>671</v>
      </c>
      <c r="F91" s="287">
        <f>'F1'!V42</f>
        <v>0</v>
      </c>
    </row>
    <row r="92" spans="1:6" ht="19.5">
      <c r="A92" s="697" t="s">
        <v>672</v>
      </c>
      <c r="B92" s="308" t="s">
        <v>673</v>
      </c>
      <c r="C92" s="308" t="s">
        <v>271</v>
      </c>
      <c r="D92" s="308">
        <v>50</v>
      </c>
      <c r="E92" s="304" t="s">
        <v>674</v>
      </c>
      <c r="F92" s="287">
        <f>'F1'!L39</f>
        <v>0</v>
      </c>
    </row>
    <row r="93" spans="1:6" ht="19.5">
      <c r="A93" s="697"/>
      <c r="B93" s="308" t="s">
        <v>675</v>
      </c>
      <c r="C93" s="308" t="s">
        <v>271</v>
      </c>
      <c r="D93" s="308">
        <v>50</v>
      </c>
      <c r="E93" s="304" t="s">
        <v>676</v>
      </c>
      <c r="F93" s="290">
        <f>'F1'!V39</f>
        <v>0</v>
      </c>
    </row>
    <row r="94" spans="1:6" ht="19.5">
      <c r="A94" s="697" t="s">
        <v>26</v>
      </c>
      <c r="B94" s="697"/>
      <c r="C94" s="308" t="s">
        <v>566</v>
      </c>
      <c r="D94" s="308"/>
      <c r="E94" s="304" t="s">
        <v>677</v>
      </c>
      <c r="F94" s="290">
        <f>'F6'!K13</f>
        <v>0</v>
      </c>
    </row>
    <row r="95" spans="1:6" ht="19.5">
      <c r="A95" s="697" t="s">
        <v>82</v>
      </c>
      <c r="B95" s="697"/>
      <c r="C95" s="308" t="s">
        <v>566</v>
      </c>
      <c r="D95" s="308"/>
      <c r="E95" s="304" t="s">
        <v>678</v>
      </c>
      <c r="F95" s="290"/>
    </row>
    <row r="96" spans="1:6" ht="19.5">
      <c r="A96" s="697" t="s">
        <v>84</v>
      </c>
      <c r="B96" s="697"/>
      <c r="C96" s="308" t="s">
        <v>553</v>
      </c>
      <c r="D96" s="308">
        <v>4</v>
      </c>
      <c r="E96" s="304" t="s">
        <v>679</v>
      </c>
      <c r="F96" s="290">
        <f>'F6'!M16</f>
        <v>0</v>
      </c>
    </row>
    <row r="97" spans="1:6" ht="19.5">
      <c r="A97" s="697" t="s">
        <v>86</v>
      </c>
      <c r="B97" s="697"/>
      <c r="C97" s="308" t="s">
        <v>553</v>
      </c>
      <c r="D97" s="308">
        <v>2</v>
      </c>
      <c r="E97" s="304" t="s">
        <v>680</v>
      </c>
      <c r="F97" s="290">
        <f>'F6'!P16</f>
        <v>0</v>
      </c>
    </row>
    <row r="98" spans="1:6" ht="19.5">
      <c r="A98" s="697" t="s">
        <v>88</v>
      </c>
      <c r="B98" s="697"/>
      <c r="C98" s="308" t="s">
        <v>553</v>
      </c>
      <c r="D98" s="308">
        <v>2</v>
      </c>
      <c r="E98" s="304" t="s">
        <v>681</v>
      </c>
      <c r="F98" s="290">
        <f>'F6'!R16</f>
        <v>0</v>
      </c>
    </row>
    <row r="99" spans="1:6" ht="19.5">
      <c r="A99" s="697" t="s">
        <v>28</v>
      </c>
      <c r="B99" s="697"/>
      <c r="C99" s="308" t="s">
        <v>553</v>
      </c>
      <c r="D99" s="308">
        <v>3</v>
      </c>
      <c r="E99" s="304" t="s">
        <v>682</v>
      </c>
      <c r="F99" s="290">
        <f>'F6'!K19</f>
        <v>0</v>
      </c>
    </row>
    <row r="100" spans="1:6" ht="39.950000000000003" customHeight="1">
      <c r="A100" s="698" t="s">
        <v>683</v>
      </c>
      <c r="B100" s="308" t="s">
        <v>684</v>
      </c>
      <c r="C100" s="308" t="s">
        <v>553</v>
      </c>
      <c r="D100" s="308">
        <v>3</v>
      </c>
      <c r="E100" s="288" t="s">
        <v>685</v>
      </c>
      <c r="F100" s="300">
        <f>'F6'!K22</f>
        <v>0</v>
      </c>
    </row>
    <row r="101" spans="1:6" ht="37.5">
      <c r="A101" s="698"/>
      <c r="B101" s="308" t="s">
        <v>686</v>
      </c>
      <c r="C101" s="308" t="s">
        <v>553</v>
      </c>
      <c r="D101" s="308">
        <v>4</v>
      </c>
      <c r="E101" s="288" t="s">
        <v>687</v>
      </c>
      <c r="F101" s="300">
        <f>'F6'!N22</f>
        <v>0</v>
      </c>
    </row>
    <row r="102" spans="1:6" ht="37.5">
      <c r="A102" s="698"/>
      <c r="B102" s="308" t="s">
        <v>688</v>
      </c>
      <c r="C102" s="308" t="s">
        <v>557</v>
      </c>
      <c r="D102" s="308"/>
      <c r="E102" s="288" t="s">
        <v>689</v>
      </c>
      <c r="F102" s="290">
        <f>'F6'!K24</f>
        <v>0</v>
      </c>
    </row>
    <row r="103" spans="1:6" ht="56.25">
      <c r="A103" s="698"/>
      <c r="B103" s="308" t="s">
        <v>690</v>
      </c>
      <c r="C103" s="308" t="s">
        <v>271</v>
      </c>
      <c r="D103" s="308">
        <v>255</v>
      </c>
      <c r="E103" s="288" t="s">
        <v>691</v>
      </c>
      <c r="F103" s="300">
        <f>'F6'!K26</f>
        <v>0</v>
      </c>
    </row>
    <row r="104" spans="1:6" ht="56.25">
      <c r="A104" s="698"/>
      <c r="B104" s="308" t="s">
        <v>692</v>
      </c>
      <c r="C104" s="308" t="s">
        <v>271</v>
      </c>
      <c r="D104" s="308">
        <v>255</v>
      </c>
      <c r="E104" s="288" t="s">
        <v>693</v>
      </c>
      <c r="F104" s="300">
        <f>'F6'!K28</f>
        <v>0</v>
      </c>
    </row>
    <row r="105" spans="1:6" ht="37.5">
      <c r="A105" s="697" t="s">
        <v>694</v>
      </c>
      <c r="B105" s="308" t="s">
        <v>684</v>
      </c>
      <c r="C105" s="308" t="s">
        <v>553</v>
      </c>
      <c r="D105" s="308">
        <v>3</v>
      </c>
      <c r="E105" s="288" t="s">
        <v>695</v>
      </c>
      <c r="F105" s="300">
        <f>'F6'!K33</f>
        <v>0</v>
      </c>
    </row>
    <row r="106" spans="1:6" ht="37.5">
      <c r="A106" s="697"/>
      <c r="B106" s="308" t="s">
        <v>686</v>
      </c>
      <c r="C106" s="308" t="s">
        <v>553</v>
      </c>
      <c r="D106" s="308">
        <v>4</v>
      </c>
      <c r="E106" s="288" t="s">
        <v>696</v>
      </c>
      <c r="F106" s="300">
        <f>'F6'!N33</f>
        <v>0</v>
      </c>
    </row>
    <row r="107" spans="1:6" ht="37.5">
      <c r="A107" s="697"/>
      <c r="B107" s="308" t="s">
        <v>688</v>
      </c>
      <c r="C107" s="308" t="s">
        <v>557</v>
      </c>
      <c r="D107" s="308"/>
      <c r="E107" s="288" t="s">
        <v>697</v>
      </c>
      <c r="F107" s="290">
        <f>'F6'!K35</f>
        <v>0</v>
      </c>
    </row>
    <row r="108" spans="1:6" ht="56.25">
      <c r="A108" s="697"/>
      <c r="B108" s="308" t="s">
        <v>690</v>
      </c>
      <c r="C108" s="308" t="s">
        <v>271</v>
      </c>
      <c r="D108" s="308">
        <v>255</v>
      </c>
      <c r="E108" s="288" t="s">
        <v>698</v>
      </c>
      <c r="F108" s="300">
        <f>'F6'!K37</f>
        <v>0</v>
      </c>
    </row>
    <row r="109" spans="1:6" ht="56.25">
      <c r="A109" s="697"/>
      <c r="B109" s="308" t="s">
        <v>692</v>
      </c>
      <c r="C109" s="308" t="s">
        <v>271</v>
      </c>
      <c r="D109" s="308">
        <v>255</v>
      </c>
      <c r="E109" s="288" t="s">
        <v>699</v>
      </c>
      <c r="F109" s="300">
        <f>'F6'!K39</f>
        <v>0</v>
      </c>
    </row>
    <row r="110" spans="1:6" ht="39" customHeight="1">
      <c r="A110" s="697"/>
      <c r="B110" s="308" t="s">
        <v>700</v>
      </c>
      <c r="C110" s="308" t="s">
        <v>701</v>
      </c>
      <c r="D110" s="308">
        <v>30</v>
      </c>
      <c r="E110" s="288" t="s">
        <v>702</v>
      </c>
      <c r="F110" s="290" t="str">
        <f>IF('F6'!K31="◯","就業前の住所と同じ","")</f>
        <v/>
      </c>
    </row>
    <row r="111" spans="1:6" ht="19.5">
      <c r="A111" s="697" t="s">
        <v>89</v>
      </c>
      <c r="B111" s="697"/>
      <c r="C111" s="308" t="s">
        <v>553</v>
      </c>
      <c r="D111" s="308">
        <v>4</v>
      </c>
      <c r="E111" s="288" t="s">
        <v>703</v>
      </c>
      <c r="F111" s="314">
        <f>'F6'!K42</f>
        <v>0</v>
      </c>
    </row>
    <row r="112" spans="1:6" ht="19.5">
      <c r="A112" s="697" t="s">
        <v>90</v>
      </c>
      <c r="B112" s="697"/>
      <c r="C112" s="308" t="s">
        <v>553</v>
      </c>
      <c r="D112" s="308">
        <v>4</v>
      </c>
      <c r="E112" s="288" t="s">
        <v>704</v>
      </c>
      <c r="F112" s="314">
        <f>'F6'!N42</f>
        <v>0</v>
      </c>
    </row>
    <row r="113" spans="1:6" ht="19.5">
      <c r="A113" s="697" t="s">
        <v>91</v>
      </c>
      <c r="B113" s="697"/>
      <c r="C113" s="308" t="s">
        <v>553</v>
      </c>
      <c r="D113" s="308">
        <v>4</v>
      </c>
      <c r="E113" s="288" t="s">
        <v>705</v>
      </c>
      <c r="F113" s="314">
        <f>'F6'!Q42</f>
        <v>0</v>
      </c>
    </row>
    <row r="114" spans="1:6" ht="19.5">
      <c r="A114" s="697" t="s">
        <v>177</v>
      </c>
      <c r="B114" s="697"/>
      <c r="C114" s="308" t="s">
        <v>553</v>
      </c>
      <c r="D114" s="308">
        <v>4</v>
      </c>
      <c r="E114" s="288" t="s">
        <v>706</v>
      </c>
      <c r="F114" s="314">
        <f>'F6'!K45</f>
        <v>0</v>
      </c>
    </row>
    <row r="115" spans="1:6" ht="19.5">
      <c r="A115" s="697" t="s">
        <v>178</v>
      </c>
      <c r="B115" s="697"/>
      <c r="C115" s="308" t="s">
        <v>553</v>
      </c>
      <c r="D115" s="308">
        <v>4</v>
      </c>
      <c r="E115" s="288" t="s">
        <v>707</v>
      </c>
      <c r="F115" s="314">
        <f>'F6'!N45</f>
        <v>0</v>
      </c>
    </row>
    <row r="116" spans="1:6" ht="19.5">
      <c r="A116" s="697" t="s">
        <v>179</v>
      </c>
      <c r="B116" s="697"/>
      <c r="C116" s="308" t="s">
        <v>553</v>
      </c>
      <c r="D116" s="308">
        <v>4</v>
      </c>
      <c r="E116" s="288" t="s">
        <v>708</v>
      </c>
      <c r="F116" s="314">
        <f>'F6'!Q45</f>
        <v>0</v>
      </c>
    </row>
    <row r="117" spans="1:6" ht="19.5">
      <c r="A117" s="697" t="s">
        <v>276</v>
      </c>
      <c r="B117" s="697"/>
      <c r="C117" s="308" t="s">
        <v>271</v>
      </c>
      <c r="D117" s="308">
        <v>50</v>
      </c>
      <c r="E117" s="288" t="s">
        <v>709</v>
      </c>
      <c r="F117" s="287">
        <f>'F6'!M48</f>
        <v>0</v>
      </c>
    </row>
    <row r="118" spans="1:6" ht="19.5">
      <c r="A118" s="698" t="s">
        <v>710</v>
      </c>
      <c r="B118" s="308" t="s">
        <v>711</v>
      </c>
      <c r="C118" s="308" t="s">
        <v>566</v>
      </c>
      <c r="D118" s="308"/>
      <c r="E118" s="288" t="s">
        <v>712</v>
      </c>
      <c r="F118" s="287">
        <f>'F6'!K53</f>
        <v>0</v>
      </c>
    </row>
    <row r="119" spans="1:6" ht="19.5">
      <c r="A119" s="698"/>
      <c r="B119" s="308" t="s">
        <v>488</v>
      </c>
      <c r="C119" s="308" t="s">
        <v>271</v>
      </c>
      <c r="D119" s="308">
        <v>100</v>
      </c>
      <c r="E119" s="288" t="s">
        <v>713</v>
      </c>
      <c r="F119" s="287">
        <f>'F6'!O55</f>
        <v>0</v>
      </c>
    </row>
    <row r="120" spans="1:6" ht="19.5">
      <c r="A120" s="698"/>
      <c r="B120" s="308" t="s">
        <v>714</v>
      </c>
      <c r="C120" s="308" t="s">
        <v>566</v>
      </c>
      <c r="D120" s="308"/>
      <c r="E120" s="288" t="s">
        <v>715</v>
      </c>
      <c r="F120" s="287">
        <f>'F6'!O57</f>
        <v>0</v>
      </c>
    </row>
    <row r="121" spans="1:6" ht="19.5">
      <c r="A121" s="698" t="s">
        <v>716</v>
      </c>
      <c r="B121" s="308" t="s">
        <v>717</v>
      </c>
      <c r="C121" s="308" t="s">
        <v>566</v>
      </c>
      <c r="D121" s="308"/>
      <c r="E121" s="288" t="s">
        <v>718</v>
      </c>
      <c r="F121" s="287">
        <f>'F6'!P60</f>
        <v>0</v>
      </c>
    </row>
    <row r="122" spans="1:6" ht="19.5">
      <c r="A122" s="698"/>
      <c r="B122" s="308" t="s">
        <v>719</v>
      </c>
      <c r="C122" s="308" t="s">
        <v>566</v>
      </c>
      <c r="D122" s="308"/>
      <c r="E122" s="288" t="s">
        <v>720</v>
      </c>
      <c r="F122" s="287">
        <f>'F6'!P62</f>
        <v>0</v>
      </c>
    </row>
    <row r="123" spans="1:6" ht="19.5">
      <c r="A123" s="698"/>
      <c r="B123" s="308" t="s">
        <v>721</v>
      </c>
      <c r="C123" s="308" t="s">
        <v>566</v>
      </c>
      <c r="D123" s="308"/>
      <c r="E123" s="288" t="s">
        <v>722</v>
      </c>
      <c r="F123" s="287">
        <f>'F6'!P64</f>
        <v>0</v>
      </c>
    </row>
    <row r="124" spans="1:6" ht="19.5">
      <c r="A124" s="698" t="s">
        <v>723</v>
      </c>
      <c r="B124" s="308" t="s">
        <v>724</v>
      </c>
      <c r="C124" s="308" t="s">
        <v>566</v>
      </c>
      <c r="D124" s="308"/>
      <c r="E124" s="288" t="s">
        <v>725</v>
      </c>
      <c r="F124" s="287">
        <f>'F6'!K67</f>
        <v>0</v>
      </c>
    </row>
    <row r="125" spans="1:6" ht="19.5">
      <c r="A125" s="698"/>
      <c r="B125" s="308" t="s">
        <v>726</v>
      </c>
      <c r="C125" s="308" t="s">
        <v>271</v>
      </c>
      <c r="D125" s="308">
        <v>255</v>
      </c>
      <c r="E125" s="288" t="s">
        <v>727</v>
      </c>
      <c r="F125" s="287">
        <f>'F6'!M69</f>
        <v>0</v>
      </c>
    </row>
    <row r="126" spans="1:6" ht="19.5">
      <c r="A126" s="698"/>
      <c r="B126" s="308" t="s">
        <v>728</v>
      </c>
      <c r="C126" s="308" t="s">
        <v>553</v>
      </c>
      <c r="D126" s="308">
        <v>4</v>
      </c>
      <c r="E126" s="288" t="s">
        <v>729</v>
      </c>
      <c r="F126" s="287">
        <f>'F6'!M71</f>
        <v>0</v>
      </c>
    </row>
    <row r="127" spans="1:6" ht="19.5">
      <c r="A127" s="698"/>
      <c r="B127" s="308" t="s">
        <v>730</v>
      </c>
      <c r="C127" s="308" t="s">
        <v>553</v>
      </c>
      <c r="D127" s="308">
        <v>2</v>
      </c>
      <c r="E127" s="288" t="s">
        <v>731</v>
      </c>
      <c r="F127" s="287">
        <f>'F6'!P71</f>
        <v>0</v>
      </c>
    </row>
    <row r="128" spans="1:6" ht="19.5">
      <c r="A128" s="698"/>
      <c r="B128" s="308" t="s">
        <v>732</v>
      </c>
      <c r="C128" s="308" t="s">
        <v>553</v>
      </c>
      <c r="D128" s="308">
        <v>2</v>
      </c>
      <c r="E128" s="288" t="s">
        <v>733</v>
      </c>
      <c r="F128" s="287">
        <f>'F6'!R71</f>
        <v>0</v>
      </c>
    </row>
    <row r="129" spans="1:6" ht="19.5">
      <c r="A129" s="698"/>
      <c r="B129" s="308" t="s">
        <v>734</v>
      </c>
      <c r="C129" s="308" t="s">
        <v>553</v>
      </c>
      <c r="D129" s="308">
        <v>4</v>
      </c>
      <c r="E129" s="288" t="s">
        <v>735</v>
      </c>
      <c r="F129" s="287">
        <f>'F6'!U71</f>
        <v>0</v>
      </c>
    </row>
    <row r="130" spans="1:6" ht="18" customHeight="1">
      <c r="A130" s="698"/>
      <c r="B130" s="308" t="s">
        <v>736</v>
      </c>
      <c r="C130" s="308" t="s">
        <v>553</v>
      </c>
      <c r="D130" s="308">
        <v>2</v>
      </c>
      <c r="E130" s="288" t="s">
        <v>737</v>
      </c>
      <c r="F130" s="287">
        <f>'F6'!X71</f>
        <v>0</v>
      </c>
    </row>
    <row r="131" spans="1:6" ht="19.5">
      <c r="A131" s="698"/>
      <c r="B131" s="308" t="s">
        <v>738</v>
      </c>
      <c r="C131" s="308" t="s">
        <v>553</v>
      </c>
      <c r="D131" s="308">
        <v>2</v>
      </c>
      <c r="E131" s="288" t="s">
        <v>739</v>
      </c>
      <c r="F131" s="287">
        <f>'F6'!Z71</f>
        <v>0</v>
      </c>
    </row>
    <row r="132" spans="1:6" ht="19.5">
      <c r="A132" s="698" t="s">
        <v>740</v>
      </c>
      <c r="B132" s="308" t="s">
        <v>741</v>
      </c>
      <c r="C132" s="308" t="s">
        <v>566</v>
      </c>
      <c r="D132" s="308"/>
      <c r="E132" s="288" t="s">
        <v>742</v>
      </c>
      <c r="F132" s="287">
        <f>'F6'!K74</f>
        <v>0</v>
      </c>
    </row>
    <row r="133" spans="1:6" ht="19.5">
      <c r="A133" s="698"/>
      <c r="B133" s="308" t="s">
        <v>728</v>
      </c>
      <c r="C133" s="308" t="s">
        <v>553</v>
      </c>
      <c r="D133" s="308">
        <v>4</v>
      </c>
      <c r="E133" s="288" t="s">
        <v>743</v>
      </c>
      <c r="F133" s="287">
        <f>'F6'!M76</f>
        <v>0</v>
      </c>
    </row>
    <row r="134" spans="1:6" ht="19.5">
      <c r="A134" s="698"/>
      <c r="B134" s="308" t="s">
        <v>730</v>
      </c>
      <c r="C134" s="308" t="s">
        <v>553</v>
      </c>
      <c r="D134" s="308">
        <v>2</v>
      </c>
      <c r="E134" s="288" t="s">
        <v>744</v>
      </c>
      <c r="F134" s="287">
        <f>'F6'!P76</f>
        <v>0</v>
      </c>
    </row>
    <row r="135" spans="1:6" ht="19.5">
      <c r="A135" s="698"/>
      <c r="B135" s="308" t="s">
        <v>745</v>
      </c>
      <c r="C135" s="308" t="s">
        <v>553</v>
      </c>
      <c r="D135" s="308">
        <v>4</v>
      </c>
      <c r="E135" s="288" t="s">
        <v>746</v>
      </c>
      <c r="F135" s="287">
        <f>'F6'!S76</f>
        <v>0</v>
      </c>
    </row>
    <row r="136" spans="1:6" ht="19.5">
      <c r="A136" s="698"/>
      <c r="B136" s="308" t="s">
        <v>747</v>
      </c>
      <c r="C136" s="308" t="s">
        <v>553</v>
      </c>
      <c r="D136" s="308">
        <v>2</v>
      </c>
      <c r="E136" s="288" t="s">
        <v>748</v>
      </c>
      <c r="F136" s="287">
        <f>'F6'!V76</f>
        <v>0</v>
      </c>
    </row>
    <row r="137" spans="1:6" ht="19.5">
      <c r="A137" s="698"/>
      <c r="B137" s="308" t="s">
        <v>749</v>
      </c>
      <c r="C137" s="308" t="s">
        <v>553</v>
      </c>
      <c r="D137" s="308">
        <v>3</v>
      </c>
      <c r="E137" s="288" t="s">
        <v>750</v>
      </c>
      <c r="F137" s="287" t="str">
        <f>'F6'!Y76</f>
        <v/>
      </c>
    </row>
    <row r="138" spans="1:6" ht="19.5">
      <c r="A138" s="698"/>
      <c r="B138" s="308" t="s">
        <v>751</v>
      </c>
      <c r="C138" s="308" t="s">
        <v>566</v>
      </c>
      <c r="D138" s="308"/>
      <c r="E138" s="288" t="s">
        <v>752</v>
      </c>
      <c r="F138" s="287">
        <f>'F6'!N78</f>
        <v>0</v>
      </c>
    </row>
    <row r="139" spans="1:6" ht="37.5">
      <c r="A139" s="698"/>
      <c r="B139" s="308" t="s">
        <v>753</v>
      </c>
      <c r="C139" s="308" t="s">
        <v>271</v>
      </c>
      <c r="D139" s="308">
        <v>50</v>
      </c>
      <c r="E139" s="288" t="s">
        <v>754</v>
      </c>
      <c r="F139" s="287">
        <f>'F6'!Y78</f>
        <v>0</v>
      </c>
    </row>
    <row r="140" spans="1:6" ht="56.25">
      <c r="A140" s="698"/>
      <c r="B140" s="308" t="s">
        <v>755</v>
      </c>
      <c r="C140" s="308" t="s">
        <v>566</v>
      </c>
      <c r="D140" s="308"/>
      <c r="E140" s="288" t="s">
        <v>756</v>
      </c>
      <c r="F140" s="287">
        <f>'F6'!S80</f>
        <v>0</v>
      </c>
    </row>
    <row r="141" spans="1:6" ht="19.5">
      <c r="A141" s="698" t="s">
        <v>757</v>
      </c>
      <c r="B141" s="308" t="s">
        <v>741</v>
      </c>
      <c r="C141" s="308" t="s">
        <v>566</v>
      </c>
      <c r="D141" s="308"/>
      <c r="E141" s="288" t="s">
        <v>758</v>
      </c>
      <c r="F141" s="287">
        <f>'F6'!K83</f>
        <v>0</v>
      </c>
    </row>
    <row r="142" spans="1:6" ht="19.5">
      <c r="A142" s="698"/>
      <c r="B142" s="308" t="s">
        <v>759</v>
      </c>
      <c r="C142" s="308" t="s">
        <v>271</v>
      </c>
      <c r="D142" s="308">
        <v>50</v>
      </c>
      <c r="E142" s="288" t="s">
        <v>760</v>
      </c>
      <c r="F142" s="287">
        <f>'F6'!N86</f>
        <v>0</v>
      </c>
    </row>
    <row r="143" spans="1:6" ht="19.5">
      <c r="A143" s="698"/>
      <c r="B143" s="308" t="s">
        <v>761</v>
      </c>
      <c r="C143" s="308" t="s">
        <v>271</v>
      </c>
      <c r="D143" s="308">
        <v>255</v>
      </c>
      <c r="E143" s="288" t="s">
        <v>762</v>
      </c>
      <c r="F143" s="287">
        <f>'F6'!N88</f>
        <v>0</v>
      </c>
    </row>
    <row r="144" spans="1:6" ht="18" customHeight="1">
      <c r="A144" s="698"/>
      <c r="B144" s="308" t="s">
        <v>763</v>
      </c>
      <c r="C144" s="308" t="s">
        <v>553</v>
      </c>
      <c r="D144" s="308">
        <v>4</v>
      </c>
      <c r="E144" s="288" t="s">
        <v>764</v>
      </c>
      <c r="F144" s="287">
        <f>'F6'!O90</f>
        <v>0</v>
      </c>
    </row>
    <row r="145" spans="1:6" ht="19.5">
      <c r="A145" s="698"/>
      <c r="B145" s="308" t="s">
        <v>765</v>
      </c>
      <c r="C145" s="308" t="s">
        <v>553</v>
      </c>
      <c r="D145" s="308">
        <v>2</v>
      </c>
      <c r="E145" s="288" t="s">
        <v>766</v>
      </c>
      <c r="F145" s="287">
        <f>'F6'!R90</f>
        <v>0</v>
      </c>
    </row>
    <row r="146" spans="1:6" ht="19.5">
      <c r="A146" s="698"/>
      <c r="B146" s="308" t="s">
        <v>767</v>
      </c>
      <c r="C146" s="308" t="s">
        <v>553</v>
      </c>
      <c r="D146" s="308">
        <v>2</v>
      </c>
      <c r="E146" s="288" t="s">
        <v>768</v>
      </c>
      <c r="F146" s="287">
        <f>'F6'!T90</f>
        <v>0</v>
      </c>
    </row>
    <row r="147" spans="1:6" ht="19.5">
      <c r="A147" s="698"/>
      <c r="B147" s="308" t="s">
        <v>769</v>
      </c>
      <c r="C147" s="308" t="s">
        <v>553</v>
      </c>
      <c r="D147" s="308">
        <v>4</v>
      </c>
      <c r="E147" s="288" t="s">
        <v>770</v>
      </c>
      <c r="F147" s="287">
        <f>'F6'!Y90</f>
        <v>0</v>
      </c>
    </row>
    <row r="148" spans="1:6" ht="19.5">
      <c r="A148" s="698"/>
      <c r="B148" s="308" t="s">
        <v>771</v>
      </c>
      <c r="C148" s="308" t="s">
        <v>553</v>
      </c>
      <c r="D148" s="308">
        <v>2</v>
      </c>
      <c r="E148" s="288" t="s">
        <v>772</v>
      </c>
      <c r="F148" s="287">
        <f>'F6'!AB90</f>
        <v>0</v>
      </c>
    </row>
    <row r="149" spans="1:6" ht="19.5">
      <c r="A149" s="698"/>
      <c r="B149" s="308" t="s">
        <v>773</v>
      </c>
      <c r="C149" s="308" t="s">
        <v>553</v>
      </c>
      <c r="D149" s="308">
        <v>2</v>
      </c>
      <c r="E149" s="288" t="s">
        <v>774</v>
      </c>
      <c r="F149" s="287">
        <f>'F6'!AD90</f>
        <v>0</v>
      </c>
    </row>
    <row r="150" spans="1:6" ht="19.5">
      <c r="A150" s="697" t="s">
        <v>35</v>
      </c>
      <c r="B150" s="697"/>
      <c r="C150" s="308" t="s">
        <v>566</v>
      </c>
      <c r="D150" s="308"/>
      <c r="E150" s="288" t="s">
        <v>775</v>
      </c>
      <c r="F150" s="287">
        <f>'F6'!K94</f>
        <v>0</v>
      </c>
    </row>
    <row r="151" spans="1:6" ht="19.5">
      <c r="A151" s="697" t="s">
        <v>776</v>
      </c>
      <c r="B151" s="697"/>
      <c r="C151" s="308" t="s">
        <v>566</v>
      </c>
      <c r="D151" s="308"/>
      <c r="E151" s="288" t="s">
        <v>777</v>
      </c>
    </row>
    <row r="152" spans="1:6" ht="19.5">
      <c r="A152" s="697" t="s">
        <v>778</v>
      </c>
      <c r="B152" s="697"/>
      <c r="C152" s="308" t="s">
        <v>553</v>
      </c>
      <c r="D152" s="308">
        <v>3</v>
      </c>
      <c r="E152" s="288" t="s">
        <v>779</v>
      </c>
    </row>
    <row r="153" spans="1:6" ht="75">
      <c r="A153" s="697" t="s">
        <v>589</v>
      </c>
      <c r="B153" s="308" t="s">
        <v>780</v>
      </c>
      <c r="C153" s="308" t="s">
        <v>566</v>
      </c>
      <c r="D153" s="308"/>
      <c r="E153" s="288" t="s">
        <v>781</v>
      </c>
    </row>
    <row r="154" spans="1:6" ht="19.5">
      <c r="A154" s="697"/>
      <c r="B154" s="308" t="s">
        <v>782</v>
      </c>
      <c r="C154" s="308" t="s">
        <v>566</v>
      </c>
      <c r="D154" s="308"/>
      <c r="E154" s="288" t="s">
        <v>783</v>
      </c>
    </row>
    <row r="155" spans="1:6" ht="75">
      <c r="A155" s="697"/>
      <c r="B155" s="308" t="s">
        <v>784</v>
      </c>
      <c r="C155" s="308" t="s">
        <v>566</v>
      </c>
      <c r="D155" s="308"/>
      <c r="E155" s="288" t="s">
        <v>785</v>
      </c>
    </row>
    <row r="156" spans="1:6" ht="18" customHeight="1">
      <c r="A156" s="697"/>
      <c r="B156" s="308" t="s">
        <v>786</v>
      </c>
      <c r="C156" s="308" t="s">
        <v>566</v>
      </c>
      <c r="D156" s="308"/>
      <c r="E156" s="288" t="s">
        <v>787</v>
      </c>
    </row>
    <row r="157" spans="1:6" ht="37.5">
      <c r="A157" s="697"/>
      <c r="B157" s="308" t="s">
        <v>788</v>
      </c>
      <c r="C157" s="308" t="s">
        <v>553</v>
      </c>
      <c r="D157" s="308">
        <v>2</v>
      </c>
      <c r="E157" s="288" t="s">
        <v>789</v>
      </c>
    </row>
    <row r="158" spans="1:6" ht="20.100000000000001" customHeight="1">
      <c r="A158" s="697"/>
      <c r="B158" s="308" t="s">
        <v>790</v>
      </c>
      <c r="C158" s="308" t="s">
        <v>553</v>
      </c>
      <c r="D158" s="308">
        <v>2</v>
      </c>
      <c r="E158" s="288" t="s">
        <v>791</v>
      </c>
    </row>
    <row r="159" spans="1:6" ht="75">
      <c r="A159" s="697"/>
      <c r="B159" s="308" t="s">
        <v>792</v>
      </c>
      <c r="C159" s="308" t="s">
        <v>566</v>
      </c>
      <c r="D159" s="308"/>
      <c r="E159" s="288" t="s">
        <v>793</v>
      </c>
    </row>
    <row r="160" spans="1:6" ht="19.5">
      <c r="A160" s="697"/>
      <c r="B160" s="308" t="s">
        <v>794</v>
      </c>
      <c r="C160" s="308" t="s">
        <v>566</v>
      </c>
      <c r="D160" s="308"/>
      <c r="E160" s="288" t="s">
        <v>795</v>
      </c>
    </row>
    <row r="161" spans="1:6" ht="56.25">
      <c r="A161" s="697" t="s">
        <v>796</v>
      </c>
      <c r="B161" s="308" t="s">
        <v>797</v>
      </c>
      <c r="C161" s="308" t="s">
        <v>566</v>
      </c>
      <c r="D161" s="308"/>
      <c r="E161" s="288" t="s">
        <v>798</v>
      </c>
      <c r="F161" s="287">
        <f>'F6'!K98</f>
        <v>0</v>
      </c>
    </row>
    <row r="162" spans="1:6" ht="19.5">
      <c r="A162" s="697"/>
      <c r="B162" s="308" t="s">
        <v>799</v>
      </c>
      <c r="C162" s="308" t="s">
        <v>271</v>
      </c>
      <c r="D162" s="308">
        <v>250</v>
      </c>
      <c r="E162" s="304" t="s">
        <v>800</v>
      </c>
      <c r="F162" s="287">
        <f>'F6'!O102</f>
        <v>0</v>
      </c>
    </row>
    <row r="163" spans="1:6" ht="19.5">
      <c r="A163" s="697"/>
      <c r="B163" s="308" t="s">
        <v>505</v>
      </c>
      <c r="C163" s="308" t="s">
        <v>271</v>
      </c>
      <c r="D163" s="308">
        <v>250</v>
      </c>
      <c r="E163" s="304" t="s">
        <v>801</v>
      </c>
      <c r="F163" s="287">
        <f>'F6'!O104</f>
        <v>0</v>
      </c>
    </row>
    <row r="164" spans="1:6" ht="19.5">
      <c r="A164" s="697"/>
      <c r="B164" s="308" t="s">
        <v>503</v>
      </c>
      <c r="C164" s="308" t="s">
        <v>271</v>
      </c>
      <c r="D164" s="308">
        <v>250</v>
      </c>
      <c r="E164" s="304" t="s">
        <v>802</v>
      </c>
      <c r="F164" s="287">
        <f>'F6'!O106</f>
        <v>0</v>
      </c>
    </row>
    <row r="165" spans="1:6" ht="112.5">
      <c r="A165" s="697"/>
      <c r="B165" s="308" t="s">
        <v>803</v>
      </c>
      <c r="C165" s="308" t="s">
        <v>271</v>
      </c>
      <c r="D165" s="308">
        <v>250</v>
      </c>
      <c r="E165" s="304" t="s">
        <v>804</v>
      </c>
      <c r="F165" s="287">
        <f>'F6'!K109</f>
        <v>0</v>
      </c>
    </row>
    <row r="166" spans="1:6" ht="18" customHeight="1">
      <c r="A166" s="315" t="s">
        <v>805</v>
      </c>
      <c r="B166" s="315"/>
      <c r="C166" s="315"/>
      <c r="D166" s="315"/>
      <c r="E166" s="315"/>
    </row>
    <row r="167" spans="1:6">
      <c r="A167" s="693" t="s">
        <v>545</v>
      </c>
      <c r="B167" s="693"/>
      <c r="C167" s="293" t="s">
        <v>546</v>
      </c>
      <c r="D167" s="293" t="s">
        <v>547</v>
      </c>
      <c r="E167" s="293" t="s">
        <v>664</v>
      </c>
    </row>
    <row r="168" spans="1:6" ht="19.5">
      <c r="A168" s="699" t="s">
        <v>806</v>
      </c>
      <c r="B168" s="313" t="s">
        <v>807</v>
      </c>
      <c r="C168" s="308" t="s">
        <v>553</v>
      </c>
      <c r="D168" s="316">
        <v>4</v>
      </c>
      <c r="E168" s="288" t="s">
        <v>808</v>
      </c>
      <c r="F168" s="287">
        <f>'F8'!M8</f>
        <v>2022</v>
      </c>
    </row>
    <row r="169" spans="1:6" ht="19.5">
      <c r="A169" s="699"/>
      <c r="B169" s="313" t="s">
        <v>809</v>
      </c>
      <c r="C169" s="308" t="s">
        <v>553</v>
      </c>
      <c r="D169" s="316">
        <v>2</v>
      </c>
      <c r="E169" s="288" t="s">
        <v>810</v>
      </c>
      <c r="F169" s="287">
        <f>'F8'!P8</f>
        <v>10</v>
      </c>
    </row>
    <row r="170" spans="1:6" ht="19.5">
      <c r="A170" s="699"/>
      <c r="B170" s="313" t="s">
        <v>811</v>
      </c>
      <c r="C170" s="308" t="s">
        <v>553</v>
      </c>
      <c r="D170" s="316">
        <v>2</v>
      </c>
      <c r="E170" s="288" t="s">
        <v>812</v>
      </c>
      <c r="F170" s="287">
        <f>'F8'!R8</f>
        <v>1</v>
      </c>
    </row>
    <row r="171" spans="1:6" ht="19.5">
      <c r="A171" s="699"/>
      <c r="B171" s="313" t="s">
        <v>813</v>
      </c>
      <c r="C171" s="308" t="s">
        <v>553</v>
      </c>
      <c r="D171" s="316">
        <v>4</v>
      </c>
      <c r="E171" s="288" t="s">
        <v>814</v>
      </c>
      <c r="F171" s="287">
        <f>'F8'!U8</f>
        <v>2026</v>
      </c>
    </row>
    <row r="172" spans="1:6" ht="19.5">
      <c r="A172" s="699"/>
      <c r="B172" s="313" t="s">
        <v>815</v>
      </c>
      <c r="C172" s="308" t="s">
        <v>553</v>
      </c>
      <c r="D172" s="316">
        <v>2</v>
      </c>
      <c r="E172" s="288" t="s">
        <v>816</v>
      </c>
      <c r="F172" s="287">
        <f>'F8'!X8</f>
        <v>9</v>
      </c>
    </row>
    <row r="173" spans="1:6" ht="19.5">
      <c r="A173" s="699"/>
      <c r="B173" s="313" t="s">
        <v>817</v>
      </c>
      <c r="C173" s="308" t="s">
        <v>553</v>
      </c>
      <c r="D173" s="316">
        <v>2</v>
      </c>
      <c r="E173" s="288" t="s">
        <v>818</v>
      </c>
      <c r="F173" s="287">
        <f>'F8'!Z8</f>
        <v>30</v>
      </c>
    </row>
    <row r="174" spans="1:6" ht="39">
      <c r="A174" s="317" t="s">
        <v>819</v>
      </c>
      <c r="B174" s="313" t="s">
        <v>820</v>
      </c>
      <c r="C174" s="308" t="s">
        <v>566</v>
      </c>
      <c r="D174" s="309"/>
      <c r="E174" s="288" t="s">
        <v>821</v>
      </c>
      <c r="F174" s="287">
        <f>'F8'!K14</f>
        <v>0</v>
      </c>
    </row>
    <row r="175" spans="1:6" ht="19.5">
      <c r="A175" s="700" t="s">
        <v>1200</v>
      </c>
      <c r="B175" s="313"/>
      <c r="C175" s="308"/>
      <c r="D175" s="309"/>
      <c r="E175" s="288" t="s">
        <v>822</v>
      </c>
    </row>
    <row r="176" spans="1:6" ht="19.5">
      <c r="A176" s="700"/>
      <c r="B176" s="313" t="s">
        <v>823</v>
      </c>
      <c r="C176" s="308" t="s">
        <v>566</v>
      </c>
      <c r="D176" s="309">
        <v>30</v>
      </c>
      <c r="E176" s="288" t="s">
        <v>824</v>
      </c>
      <c r="F176" s="287">
        <f>'F8'!M20</f>
        <v>0</v>
      </c>
    </row>
    <row r="177" spans="1:6" ht="19.5">
      <c r="A177" s="700"/>
      <c r="B177" s="316" t="s">
        <v>825</v>
      </c>
      <c r="C177" s="316" t="s">
        <v>271</v>
      </c>
      <c r="D177" s="316">
        <v>50</v>
      </c>
      <c r="E177" s="288" t="s">
        <v>826</v>
      </c>
      <c r="F177" s="287">
        <f>'F8'!M22</f>
        <v>0</v>
      </c>
    </row>
    <row r="178" spans="1:6" ht="19.5">
      <c r="A178" s="700"/>
      <c r="B178" s="316" t="s">
        <v>827</v>
      </c>
      <c r="C178" s="316" t="s">
        <v>271</v>
      </c>
      <c r="D178" s="316">
        <v>50</v>
      </c>
      <c r="E178" s="288" t="s">
        <v>828</v>
      </c>
      <c r="F178" s="287">
        <f>'F8'!M24</f>
        <v>0</v>
      </c>
    </row>
    <row r="179" spans="1:6" ht="19.5">
      <c r="A179" s="700"/>
      <c r="B179" s="313" t="s">
        <v>829</v>
      </c>
      <c r="C179" s="313" t="s">
        <v>553</v>
      </c>
      <c r="D179" s="316">
        <v>3</v>
      </c>
      <c r="E179" s="288" t="s">
        <v>830</v>
      </c>
      <c r="F179" s="287">
        <f>'F8'!O26</f>
        <v>0</v>
      </c>
    </row>
    <row r="180" spans="1:6" ht="19.5">
      <c r="A180" s="700"/>
      <c r="B180" s="313" t="s">
        <v>831</v>
      </c>
      <c r="C180" s="308" t="s">
        <v>566</v>
      </c>
      <c r="D180" s="309">
        <v>30</v>
      </c>
      <c r="E180" s="288" t="s">
        <v>832</v>
      </c>
      <c r="F180" s="287">
        <f>'F8'!Y20</f>
        <v>0</v>
      </c>
    </row>
    <row r="181" spans="1:6" ht="19.5">
      <c r="A181" s="700"/>
      <c r="B181" s="316" t="s">
        <v>833</v>
      </c>
      <c r="C181" s="316" t="s">
        <v>271</v>
      </c>
      <c r="D181" s="316">
        <v>50</v>
      </c>
      <c r="E181" s="288" t="s">
        <v>834</v>
      </c>
      <c r="F181" s="287">
        <f>'F8'!Y22</f>
        <v>0</v>
      </c>
    </row>
    <row r="182" spans="1:6" ht="19.5">
      <c r="A182" s="700"/>
      <c r="B182" s="316" t="s">
        <v>835</v>
      </c>
      <c r="C182" s="316" t="s">
        <v>271</v>
      </c>
      <c r="D182" s="316">
        <v>50</v>
      </c>
      <c r="E182" s="288" t="s">
        <v>836</v>
      </c>
      <c r="F182" s="287">
        <f>'F8'!Y24</f>
        <v>0</v>
      </c>
    </row>
    <row r="183" spans="1:6" ht="19.5">
      <c r="A183" s="700"/>
      <c r="B183" s="313" t="s">
        <v>837</v>
      </c>
      <c r="C183" s="313" t="s">
        <v>553</v>
      </c>
      <c r="D183" s="316">
        <v>3</v>
      </c>
      <c r="E183" s="288" t="s">
        <v>838</v>
      </c>
      <c r="F183" s="287">
        <f>'F8'!AA26</f>
        <v>0</v>
      </c>
    </row>
    <row r="184" spans="1:6" ht="19.5">
      <c r="A184" s="700"/>
      <c r="B184" s="313" t="s">
        <v>839</v>
      </c>
      <c r="C184" s="308" t="s">
        <v>566</v>
      </c>
      <c r="D184" s="309">
        <v>30</v>
      </c>
      <c r="E184" s="288" t="s">
        <v>840</v>
      </c>
      <c r="F184" s="287">
        <f>'F8'!M29</f>
        <v>0</v>
      </c>
    </row>
    <row r="185" spans="1:6" ht="19.5">
      <c r="A185" s="700"/>
      <c r="B185" s="316" t="s">
        <v>841</v>
      </c>
      <c r="C185" s="316" t="s">
        <v>271</v>
      </c>
      <c r="D185" s="316">
        <v>50</v>
      </c>
      <c r="E185" s="288" t="s">
        <v>842</v>
      </c>
      <c r="F185" s="287">
        <f>'F8'!M31</f>
        <v>0</v>
      </c>
    </row>
    <row r="186" spans="1:6" ht="19.5">
      <c r="A186" s="700"/>
      <c r="B186" s="316" t="s">
        <v>843</v>
      </c>
      <c r="C186" s="316" t="s">
        <v>271</v>
      </c>
      <c r="D186" s="316">
        <v>50</v>
      </c>
      <c r="E186" s="288" t="s">
        <v>844</v>
      </c>
      <c r="F186" s="287">
        <f>'F8'!M33</f>
        <v>0</v>
      </c>
    </row>
    <row r="187" spans="1:6" ht="19.5">
      <c r="A187" s="700"/>
      <c r="B187" s="313" t="s">
        <v>845</v>
      </c>
      <c r="C187" s="313" t="s">
        <v>553</v>
      </c>
      <c r="D187" s="316">
        <v>3</v>
      </c>
      <c r="E187" s="288" t="s">
        <v>846</v>
      </c>
      <c r="F187" s="287">
        <f>'F8'!O35</f>
        <v>0</v>
      </c>
    </row>
    <row r="188" spans="1:6" ht="19.5">
      <c r="A188" s="700"/>
      <c r="B188" s="313" t="s">
        <v>847</v>
      </c>
      <c r="C188" s="308" t="s">
        <v>566</v>
      </c>
      <c r="D188" s="309">
        <v>30</v>
      </c>
      <c r="E188" s="288" t="s">
        <v>848</v>
      </c>
      <c r="F188" s="287">
        <f>'F8'!Y29</f>
        <v>0</v>
      </c>
    </row>
    <row r="189" spans="1:6" ht="19.5">
      <c r="A189" s="700"/>
      <c r="B189" s="316" t="s">
        <v>849</v>
      </c>
      <c r="C189" s="316" t="s">
        <v>271</v>
      </c>
      <c r="D189" s="316">
        <v>50</v>
      </c>
      <c r="E189" s="288" t="s">
        <v>850</v>
      </c>
      <c r="F189" s="287">
        <f>'F8'!Y31</f>
        <v>0</v>
      </c>
    </row>
    <row r="190" spans="1:6" ht="19.5">
      <c r="A190" s="700"/>
      <c r="B190" s="316" t="s">
        <v>851</v>
      </c>
      <c r="C190" s="316" t="s">
        <v>271</v>
      </c>
      <c r="D190" s="316">
        <v>50</v>
      </c>
      <c r="E190" s="288" t="s">
        <v>852</v>
      </c>
      <c r="F190" s="287">
        <f>'F8'!Y33</f>
        <v>0</v>
      </c>
    </row>
    <row r="191" spans="1:6" ht="19.5">
      <c r="A191" s="700"/>
      <c r="B191" s="313" t="s">
        <v>853</v>
      </c>
      <c r="C191" s="313" t="s">
        <v>553</v>
      </c>
      <c r="D191" s="316">
        <v>3</v>
      </c>
      <c r="E191" s="288" t="s">
        <v>854</v>
      </c>
      <c r="F191" s="287">
        <f>'F8'!AA35</f>
        <v>0</v>
      </c>
    </row>
    <row r="192" spans="1:6" ht="19.5">
      <c r="A192" s="700"/>
      <c r="B192" s="313" t="s">
        <v>855</v>
      </c>
      <c r="C192" s="308" t="s">
        <v>566</v>
      </c>
      <c r="D192" s="309">
        <v>30</v>
      </c>
      <c r="E192" s="288" t="s">
        <v>856</v>
      </c>
    </row>
    <row r="193" spans="1:6" ht="19.5">
      <c r="A193" s="700"/>
      <c r="B193" s="316" t="s">
        <v>857</v>
      </c>
      <c r="C193" s="316" t="s">
        <v>271</v>
      </c>
      <c r="D193" s="316">
        <v>50</v>
      </c>
      <c r="E193" s="288" t="s">
        <v>858</v>
      </c>
    </row>
    <row r="194" spans="1:6" ht="19.5">
      <c r="A194" s="700"/>
      <c r="B194" s="316" t="s">
        <v>859</v>
      </c>
      <c r="C194" s="316" t="s">
        <v>271</v>
      </c>
      <c r="D194" s="316">
        <v>50</v>
      </c>
      <c r="E194" s="288" t="s">
        <v>860</v>
      </c>
    </row>
    <row r="195" spans="1:6" ht="19.5">
      <c r="A195" s="700"/>
      <c r="B195" s="313" t="s">
        <v>861</v>
      </c>
      <c r="C195" s="313" t="s">
        <v>553</v>
      </c>
      <c r="D195" s="316">
        <v>3</v>
      </c>
      <c r="E195" s="288" t="s">
        <v>862</v>
      </c>
    </row>
    <row r="196" spans="1:6" ht="31.5">
      <c r="A196" s="699" t="s">
        <v>863</v>
      </c>
      <c r="B196" s="313" t="s">
        <v>864</v>
      </c>
      <c r="C196" s="308" t="s">
        <v>566</v>
      </c>
      <c r="D196" s="309"/>
      <c r="E196" s="288" t="s">
        <v>865</v>
      </c>
      <c r="F196" s="287" t="s">
        <v>271</v>
      </c>
    </row>
    <row r="197" spans="1:6" ht="19.5">
      <c r="A197" s="699"/>
      <c r="B197" s="316" t="s">
        <v>866</v>
      </c>
      <c r="C197" s="316" t="s">
        <v>271</v>
      </c>
      <c r="D197" s="316">
        <v>255</v>
      </c>
      <c r="E197" s="288" t="s">
        <v>867</v>
      </c>
    </row>
    <row r="198" spans="1:6" ht="31.5">
      <c r="A198" s="699"/>
      <c r="B198" s="316" t="s">
        <v>868</v>
      </c>
      <c r="C198" s="316" t="s">
        <v>271</v>
      </c>
      <c r="D198" s="316">
        <v>1500</v>
      </c>
      <c r="E198" s="288" t="s">
        <v>869</v>
      </c>
      <c r="F198" s="287">
        <f>'F8'!A40</f>
        <v>0</v>
      </c>
    </row>
    <row r="199" spans="1:6" ht="31.5">
      <c r="A199" s="699"/>
      <c r="B199" s="316" t="s">
        <v>870</v>
      </c>
      <c r="C199" s="316" t="s">
        <v>271</v>
      </c>
      <c r="D199" s="316">
        <v>1500</v>
      </c>
      <c r="E199" s="288" t="s">
        <v>871</v>
      </c>
      <c r="F199" s="287">
        <f>'F8'!Q40</f>
        <v>0</v>
      </c>
    </row>
    <row r="200" spans="1:6" ht="31.5">
      <c r="A200" s="699"/>
      <c r="B200" s="316" t="s">
        <v>259</v>
      </c>
      <c r="C200" s="316" t="s">
        <v>271</v>
      </c>
      <c r="D200" s="316">
        <v>1500</v>
      </c>
      <c r="E200" s="288" t="s">
        <v>872</v>
      </c>
      <c r="F200" s="287">
        <f>'F8'!A44</f>
        <v>0</v>
      </c>
    </row>
    <row r="201" spans="1:6" ht="31.5">
      <c r="A201" s="699"/>
      <c r="B201" s="316" t="s">
        <v>260</v>
      </c>
      <c r="C201" s="316" t="s">
        <v>271</v>
      </c>
      <c r="D201" s="316">
        <v>1500</v>
      </c>
      <c r="E201" s="288" t="s">
        <v>873</v>
      </c>
      <c r="F201" s="287">
        <f>'F8'!Q44</f>
        <v>0</v>
      </c>
    </row>
    <row r="202" spans="1:6" ht="31.5">
      <c r="A202" s="699"/>
      <c r="B202" s="316" t="s">
        <v>874</v>
      </c>
      <c r="C202" s="316" t="s">
        <v>271</v>
      </c>
      <c r="D202" s="316">
        <v>1500</v>
      </c>
      <c r="E202" s="288" t="s">
        <v>875</v>
      </c>
      <c r="F202" s="287">
        <f>'F8'!A48</f>
        <v>0</v>
      </c>
    </row>
    <row r="203" spans="1:6" ht="31.5">
      <c r="A203" s="699"/>
      <c r="B203" s="316" t="s">
        <v>876</v>
      </c>
      <c r="C203" s="316" t="s">
        <v>271</v>
      </c>
      <c r="D203" s="316">
        <v>1500</v>
      </c>
      <c r="E203" s="288" t="s">
        <v>877</v>
      </c>
      <c r="F203" s="287">
        <f>'F8'!Q48</f>
        <v>0</v>
      </c>
    </row>
    <row r="204" spans="1:6" ht="31.5">
      <c r="A204" s="699"/>
      <c r="B204" s="316" t="s">
        <v>878</v>
      </c>
      <c r="C204" s="316" t="s">
        <v>271</v>
      </c>
      <c r="D204" s="316">
        <v>1500</v>
      </c>
      <c r="E204" s="288" t="s">
        <v>879</v>
      </c>
      <c r="F204" s="287">
        <f>'F8'!A52</f>
        <v>0</v>
      </c>
    </row>
    <row r="205" spans="1:6" ht="31.5">
      <c r="A205" s="699"/>
      <c r="B205" s="316" t="s">
        <v>880</v>
      </c>
      <c r="C205" s="316" t="s">
        <v>271</v>
      </c>
      <c r="D205" s="316">
        <v>1500</v>
      </c>
      <c r="E205" s="288" t="s">
        <v>881</v>
      </c>
      <c r="F205" s="287">
        <f>'F8'!Q52</f>
        <v>0</v>
      </c>
    </row>
    <row r="206" spans="1:6" ht="19.5">
      <c r="A206" s="315" t="s">
        <v>377</v>
      </c>
      <c r="B206" s="315"/>
      <c r="C206" s="315"/>
      <c r="D206" s="315"/>
      <c r="E206" s="315"/>
    </row>
    <row r="207" spans="1:6">
      <c r="A207" s="693" t="s">
        <v>545</v>
      </c>
      <c r="B207" s="693"/>
      <c r="C207" s="293" t="s">
        <v>546</v>
      </c>
      <c r="D207" s="293" t="s">
        <v>547</v>
      </c>
      <c r="E207" s="293" t="s">
        <v>664</v>
      </c>
    </row>
    <row r="208" spans="1:6" ht="19.5">
      <c r="A208" s="695" t="s">
        <v>227</v>
      </c>
      <c r="B208" s="316" t="s">
        <v>882</v>
      </c>
      <c r="C208" s="308" t="s">
        <v>553</v>
      </c>
      <c r="D208" s="316">
        <v>4</v>
      </c>
      <c r="E208" s="288" t="s">
        <v>883</v>
      </c>
      <c r="F208" s="287">
        <f>'F7'!M7</f>
        <v>0</v>
      </c>
    </row>
    <row r="209" spans="1:6" ht="19.5">
      <c r="A209" s="695"/>
      <c r="B209" s="316" t="s">
        <v>884</v>
      </c>
      <c r="C209" s="308" t="s">
        <v>553</v>
      </c>
      <c r="D209" s="316">
        <v>2</v>
      </c>
      <c r="E209" s="288" t="s">
        <v>885</v>
      </c>
      <c r="F209" s="287">
        <f>'F7'!P7</f>
        <v>0</v>
      </c>
    </row>
    <row r="210" spans="1:6" ht="19.5">
      <c r="A210" s="695"/>
      <c r="B210" s="316" t="s">
        <v>886</v>
      </c>
      <c r="C210" s="308" t="s">
        <v>553</v>
      </c>
      <c r="D210" s="316">
        <v>2</v>
      </c>
      <c r="E210" s="288" t="s">
        <v>887</v>
      </c>
      <c r="F210" s="287">
        <f>'F7'!R7</f>
        <v>0</v>
      </c>
    </row>
    <row r="211" spans="1:6" ht="19.5">
      <c r="A211" s="695" t="s">
        <v>523</v>
      </c>
      <c r="B211" s="316" t="s">
        <v>882</v>
      </c>
      <c r="C211" s="308" t="s">
        <v>553</v>
      </c>
      <c r="D211" s="316">
        <v>4</v>
      </c>
      <c r="E211" s="288" t="s">
        <v>888</v>
      </c>
      <c r="F211" s="287">
        <f>'F7'!M11</f>
        <v>0</v>
      </c>
    </row>
    <row r="212" spans="1:6" ht="19.5">
      <c r="A212" s="695"/>
      <c r="B212" s="316" t="s">
        <v>884</v>
      </c>
      <c r="C212" s="308" t="s">
        <v>553</v>
      </c>
      <c r="D212" s="316">
        <v>2</v>
      </c>
      <c r="E212" s="288" t="s">
        <v>889</v>
      </c>
      <c r="F212" s="287">
        <f>'F7'!P11</f>
        <v>0</v>
      </c>
    </row>
    <row r="213" spans="1:6" ht="19.5">
      <c r="A213" s="695"/>
      <c r="B213" s="316" t="s">
        <v>886</v>
      </c>
      <c r="C213" s="308" t="s">
        <v>553</v>
      </c>
      <c r="D213" s="316">
        <v>2</v>
      </c>
      <c r="E213" s="288" t="s">
        <v>890</v>
      </c>
      <c r="F213" s="287">
        <f>'F7'!R11</f>
        <v>0</v>
      </c>
    </row>
    <row r="214" spans="1:6" ht="19.5">
      <c r="A214" s="695" t="s">
        <v>891</v>
      </c>
      <c r="B214" s="316" t="s">
        <v>892</v>
      </c>
      <c r="C214" s="316" t="s">
        <v>566</v>
      </c>
      <c r="D214" s="318"/>
      <c r="E214" s="288" t="s">
        <v>893</v>
      </c>
      <c r="F214" s="287">
        <f>'F7'!K15</f>
        <v>0</v>
      </c>
    </row>
    <row r="215" spans="1:6" ht="19.5">
      <c r="A215" s="695"/>
      <c r="B215" s="318" t="s">
        <v>165</v>
      </c>
      <c r="C215" s="308" t="s">
        <v>553</v>
      </c>
      <c r="D215" s="316">
        <v>4</v>
      </c>
      <c r="E215" s="288" t="s">
        <v>894</v>
      </c>
      <c r="F215" s="287">
        <f>'F7'!P18</f>
        <v>0</v>
      </c>
    </row>
    <row r="216" spans="1:6" ht="19.5">
      <c r="A216" s="695"/>
      <c r="B216" s="318" t="s">
        <v>166</v>
      </c>
      <c r="C216" s="308" t="s">
        <v>553</v>
      </c>
      <c r="D216" s="316">
        <v>2</v>
      </c>
      <c r="E216" s="288" t="s">
        <v>895</v>
      </c>
      <c r="F216" s="287">
        <f>'F7'!S18</f>
        <v>0</v>
      </c>
    </row>
    <row r="217" spans="1:6" ht="19.5">
      <c r="A217" s="695"/>
      <c r="B217" s="318" t="s">
        <v>167</v>
      </c>
      <c r="C217" s="308" t="s">
        <v>553</v>
      </c>
      <c r="D217" s="316">
        <v>2</v>
      </c>
      <c r="E217" s="288" t="s">
        <v>896</v>
      </c>
      <c r="F217" s="287">
        <f>'F7'!U18</f>
        <v>0</v>
      </c>
    </row>
    <row r="218" spans="1:6" ht="19.5">
      <c r="A218" s="695"/>
      <c r="B218" s="318" t="s">
        <v>168</v>
      </c>
      <c r="C218" s="308" t="s">
        <v>553</v>
      </c>
      <c r="D218" s="316">
        <v>4</v>
      </c>
      <c r="E218" s="288" t="s">
        <v>897</v>
      </c>
      <c r="F218" s="287">
        <f>'F7'!Y18</f>
        <v>0</v>
      </c>
    </row>
    <row r="219" spans="1:6" ht="19.5">
      <c r="A219" s="695"/>
      <c r="B219" s="318" t="s">
        <v>169</v>
      </c>
      <c r="C219" s="308" t="s">
        <v>553</v>
      </c>
      <c r="D219" s="316">
        <v>2</v>
      </c>
      <c r="E219" s="288" t="s">
        <v>898</v>
      </c>
      <c r="F219" s="287">
        <f>'F7'!AB18</f>
        <v>0</v>
      </c>
    </row>
    <row r="220" spans="1:6" ht="19.5">
      <c r="A220" s="695"/>
      <c r="B220" s="318" t="s">
        <v>170</v>
      </c>
      <c r="C220" s="308" t="s">
        <v>553</v>
      </c>
      <c r="D220" s="316">
        <v>2</v>
      </c>
      <c r="E220" s="288" t="s">
        <v>899</v>
      </c>
      <c r="F220" s="287">
        <f>'F7'!AD18</f>
        <v>0</v>
      </c>
    </row>
    <row r="221" spans="1:6" ht="19.5">
      <c r="A221" s="695" t="s">
        <v>900</v>
      </c>
      <c r="B221" s="318" t="s">
        <v>901</v>
      </c>
      <c r="C221" s="316" t="s">
        <v>566</v>
      </c>
      <c r="D221" s="318"/>
      <c r="E221" s="288" t="s">
        <v>902</v>
      </c>
      <c r="F221" s="287">
        <f>'F7'!K21</f>
        <v>0</v>
      </c>
    </row>
    <row r="222" spans="1:6" ht="19.5">
      <c r="A222" s="695"/>
      <c r="B222" s="318" t="s">
        <v>903</v>
      </c>
      <c r="C222" s="318" t="s">
        <v>271</v>
      </c>
      <c r="D222" s="318">
        <v>100</v>
      </c>
      <c r="E222" s="288" t="s">
        <v>904</v>
      </c>
      <c r="F222" s="287">
        <f>'F7'!T21</f>
        <v>0</v>
      </c>
    </row>
    <row r="223" spans="1:6" ht="19.5">
      <c r="A223" s="701" t="s">
        <v>43</v>
      </c>
      <c r="B223" s="701"/>
      <c r="C223" s="318" t="s">
        <v>271</v>
      </c>
      <c r="D223" s="318">
        <v>255</v>
      </c>
      <c r="E223" s="288" t="s">
        <v>905</v>
      </c>
      <c r="F223" s="287">
        <f>'F7'!K24</f>
        <v>0</v>
      </c>
    </row>
    <row r="224" spans="1:6" ht="19.5">
      <c r="A224" s="701" t="s">
        <v>44</v>
      </c>
      <c r="B224" s="701"/>
      <c r="C224" s="318" t="s">
        <v>271</v>
      </c>
      <c r="D224" s="318">
        <v>255</v>
      </c>
      <c r="E224" s="288" t="s">
        <v>906</v>
      </c>
      <c r="F224" s="287">
        <f>'F7'!K27</f>
        <v>0</v>
      </c>
    </row>
    <row r="225" spans="1:6" ht="47.25">
      <c r="A225" s="699" t="s">
        <v>907</v>
      </c>
      <c r="B225" s="316" t="s">
        <v>908</v>
      </c>
      <c r="C225" s="316" t="s">
        <v>566</v>
      </c>
      <c r="D225" s="318"/>
      <c r="E225" s="288" t="s">
        <v>909</v>
      </c>
      <c r="F225" s="287">
        <f>'F7'!R36</f>
        <v>0</v>
      </c>
    </row>
    <row r="226" spans="1:6" ht="31.5">
      <c r="A226" s="699"/>
      <c r="B226" s="316" t="s">
        <v>910</v>
      </c>
      <c r="C226" s="308" t="s">
        <v>553</v>
      </c>
      <c r="D226" s="318">
        <v>2</v>
      </c>
      <c r="E226" s="288" t="s">
        <v>911</v>
      </c>
      <c r="F226" s="287">
        <f>'F7'!L38</f>
        <v>0</v>
      </c>
    </row>
    <row r="227" spans="1:6" ht="31.5">
      <c r="A227" s="699"/>
      <c r="B227" s="316" t="s">
        <v>912</v>
      </c>
      <c r="C227" s="308" t="s">
        <v>553</v>
      </c>
      <c r="D227" s="318">
        <v>2</v>
      </c>
      <c r="E227" s="288" t="s">
        <v>913</v>
      </c>
      <c r="F227" s="287">
        <f>'F7'!O38</f>
        <v>0</v>
      </c>
    </row>
    <row r="228" spans="1:6" ht="31.5">
      <c r="A228" s="699"/>
      <c r="B228" s="316" t="s">
        <v>914</v>
      </c>
      <c r="C228" s="308" t="s">
        <v>553</v>
      </c>
      <c r="D228" s="318">
        <v>2</v>
      </c>
      <c r="E228" s="288" t="s">
        <v>915</v>
      </c>
      <c r="F228" s="287">
        <f>'F7'!M40</f>
        <v>0</v>
      </c>
    </row>
    <row r="229" spans="1:6" ht="31.5">
      <c r="A229" s="699"/>
      <c r="B229" s="316" t="s">
        <v>916</v>
      </c>
      <c r="C229" s="308" t="s">
        <v>553</v>
      </c>
      <c r="D229" s="318">
        <v>2</v>
      </c>
      <c r="E229" s="288" t="s">
        <v>917</v>
      </c>
      <c r="F229" s="287">
        <f>'F7'!O40</f>
        <v>0</v>
      </c>
    </row>
    <row r="230" spans="1:6" ht="31.5">
      <c r="A230" s="699"/>
      <c r="B230" s="316" t="s">
        <v>918</v>
      </c>
      <c r="C230" s="308" t="s">
        <v>553</v>
      </c>
      <c r="D230" s="318">
        <v>2</v>
      </c>
      <c r="E230" s="288" t="s">
        <v>919</v>
      </c>
      <c r="F230" s="287">
        <f>'F7'!T40</f>
        <v>0</v>
      </c>
    </row>
    <row r="231" spans="1:6" ht="31.5">
      <c r="A231" s="699"/>
      <c r="B231" s="316" t="s">
        <v>920</v>
      </c>
      <c r="C231" s="308" t="s">
        <v>553</v>
      </c>
      <c r="D231" s="318">
        <v>2</v>
      </c>
      <c r="E231" s="288" t="s">
        <v>921</v>
      </c>
      <c r="F231" s="287">
        <f>'F7'!V40</f>
        <v>0</v>
      </c>
    </row>
    <row r="232" spans="1:6" ht="31.5">
      <c r="A232" s="699"/>
      <c r="B232" s="316" t="s">
        <v>922</v>
      </c>
      <c r="C232" s="308" t="s">
        <v>553</v>
      </c>
      <c r="D232" s="318">
        <v>3</v>
      </c>
      <c r="E232" s="288" t="s">
        <v>923</v>
      </c>
      <c r="F232" s="287">
        <f>'F7'!AA40</f>
        <v>0</v>
      </c>
    </row>
    <row r="233" spans="1:6" ht="31.5">
      <c r="A233" s="699"/>
      <c r="B233" s="316" t="s">
        <v>924</v>
      </c>
      <c r="C233" s="308" t="s">
        <v>553</v>
      </c>
      <c r="D233" s="318">
        <v>2</v>
      </c>
      <c r="E233" s="288" t="s">
        <v>925</v>
      </c>
      <c r="F233" s="287">
        <f>'F7'!L42</f>
        <v>0</v>
      </c>
    </row>
    <row r="234" spans="1:6" ht="31.5">
      <c r="A234" s="699"/>
      <c r="B234" s="316" t="s">
        <v>926</v>
      </c>
      <c r="C234" s="308" t="s">
        <v>553</v>
      </c>
      <c r="D234" s="318">
        <v>2</v>
      </c>
      <c r="E234" s="288" t="s">
        <v>927</v>
      </c>
      <c r="F234" s="287">
        <f>'F7'!O42</f>
        <v>0</v>
      </c>
    </row>
    <row r="235" spans="1:6" ht="31.5">
      <c r="A235" s="699"/>
      <c r="B235" s="316" t="s">
        <v>928</v>
      </c>
      <c r="C235" s="308" t="s">
        <v>553</v>
      </c>
      <c r="D235" s="318">
        <v>2</v>
      </c>
      <c r="E235" s="288" t="s">
        <v>929</v>
      </c>
      <c r="F235" s="287">
        <f>'F7'!M44</f>
        <v>0</v>
      </c>
    </row>
    <row r="236" spans="1:6" ht="31.5">
      <c r="A236" s="699"/>
      <c r="B236" s="316" t="s">
        <v>930</v>
      </c>
      <c r="C236" s="308" t="s">
        <v>553</v>
      </c>
      <c r="D236" s="318">
        <v>2</v>
      </c>
      <c r="E236" s="288" t="s">
        <v>931</v>
      </c>
      <c r="F236" s="287">
        <f>'F7'!O44</f>
        <v>0</v>
      </c>
    </row>
    <row r="237" spans="1:6" ht="31.5">
      <c r="A237" s="699"/>
      <c r="B237" s="316" t="s">
        <v>932</v>
      </c>
      <c r="C237" s="308" t="s">
        <v>553</v>
      </c>
      <c r="D237" s="318">
        <v>2</v>
      </c>
      <c r="E237" s="288" t="s">
        <v>933</v>
      </c>
      <c r="F237" s="287">
        <f>'F7'!T44</f>
        <v>0</v>
      </c>
    </row>
    <row r="238" spans="1:6" ht="31.5">
      <c r="A238" s="699"/>
      <c r="B238" s="316" t="s">
        <v>934</v>
      </c>
      <c r="C238" s="308" t="s">
        <v>553</v>
      </c>
      <c r="D238" s="318">
        <v>2</v>
      </c>
      <c r="E238" s="288" t="s">
        <v>935</v>
      </c>
      <c r="F238" s="287">
        <f>'F7'!V44</f>
        <v>0</v>
      </c>
    </row>
    <row r="239" spans="1:6" ht="31.5">
      <c r="A239" s="699"/>
      <c r="B239" s="316" t="s">
        <v>936</v>
      </c>
      <c r="C239" s="308" t="s">
        <v>553</v>
      </c>
      <c r="D239" s="318">
        <v>3</v>
      </c>
      <c r="E239" s="288" t="s">
        <v>937</v>
      </c>
      <c r="F239" s="287">
        <f>'F7'!AA44</f>
        <v>0</v>
      </c>
    </row>
    <row r="240" spans="1:6" ht="31.5">
      <c r="A240" s="699"/>
      <c r="B240" s="316" t="s">
        <v>938</v>
      </c>
      <c r="C240" s="308" t="s">
        <v>553</v>
      </c>
      <c r="D240" s="318">
        <v>2</v>
      </c>
      <c r="E240" s="288" t="s">
        <v>939</v>
      </c>
      <c r="F240" s="287">
        <f>'F7'!L46</f>
        <v>0</v>
      </c>
    </row>
    <row r="241" spans="1:6" ht="31.5">
      <c r="A241" s="699"/>
      <c r="B241" s="316" t="s">
        <v>940</v>
      </c>
      <c r="C241" s="308" t="s">
        <v>553</v>
      </c>
      <c r="D241" s="318">
        <v>2</v>
      </c>
      <c r="E241" s="288" t="s">
        <v>941</v>
      </c>
      <c r="F241" s="287">
        <f>'F7'!O46</f>
        <v>0</v>
      </c>
    </row>
    <row r="242" spans="1:6" ht="31.5">
      <c r="A242" s="699"/>
      <c r="B242" s="316" t="s">
        <v>942</v>
      </c>
      <c r="C242" s="308" t="s">
        <v>553</v>
      </c>
      <c r="D242" s="318">
        <v>2</v>
      </c>
      <c r="E242" s="288" t="s">
        <v>943</v>
      </c>
      <c r="F242" s="287">
        <f>'F7'!M48</f>
        <v>0</v>
      </c>
    </row>
    <row r="243" spans="1:6" ht="31.5">
      <c r="A243" s="699"/>
      <c r="B243" s="316" t="s">
        <v>944</v>
      </c>
      <c r="C243" s="308" t="s">
        <v>553</v>
      </c>
      <c r="D243" s="318">
        <v>2</v>
      </c>
      <c r="E243" s="288" t="s">
        <v>945</v>
      </c>
      <c r="F243" s="287">
        <f>'F7'!O48</f>
        <v>0</v>
      </c>
    </row>
    <row r="244" spans="1:6" ht="31.5">
      <c r="A244" s="699"/>
      <c r="B244" s="316" t="s">
        <v>946</v>
      </c>
      <c r="C244" s="308" t="s">
        <v>553</v>
      </c>
      <c r="D244" s="318">
        <v>2</v>
      </c>
      <c r="E244" s="288" t="s">
        <v>947</v>
      </c>
      <c r="F244" s="287">
        <f>'F7'!T48</f>
        <v>0</v>
      </c>
    </row>
    <row r="245" spans="1:6" ht="31.5">
      <c r="A245" s="699"/>
      <c r="B245" s="316" t="s">
        <v>948</v>
      </c>
      <c r="C245" s="308" t="s">
        <v>553</v>
      </c>
      <c r="D245" s="318">
        <v>2</v>
      </c>
      <c r="E245" s="288" t="s">
        <v>949</v>
      </c>
      <c r="F245" s="287">
        <f>'F7'!V48</f>
        <v>0</v>
      </c>
    </row>
    <row r="246" spans="1:6" ht="31.5">
      <c r="A246" s="699"/>
      <c r="B246" s="316" t="s">
        <v>950</v>
      </c>
      <c r="C246" s="308" t="s">
        <v>553</v>
      </c>
      <c r="D246" s="318">
        <v>3</v>
      </c>
      <c r="E246" s="288" t="s">
        <v>951</v>
      </c>
      <c r="F246" s="287">
        <f>'F7'!AA48</f>
        <v>0</v>
      </c>
    </row>
    <row r="247" spans="1:6" ht="31.5">
      <c r="A247" s="699"/>
      <c r="B247" s="316" t="s">
        <v>952</v>
      </c>
      <c r="C247" s="308" t="s">
        <v>553</v>
      </c>
      <c r="D247" s="318">
        <v>2</v>
      </c>
      <c r="E247" s="288" t="s">
        <v>953</v>
      </c>
      <c r="F247" s="287">
        <f>'F7'!L50</f>
        <v>0</v>
      </c>
    </row>
    <row r="248" spans="1:6" ht="31.5">
      <c r="A248" s="699"/>
      <c r="B248" s="316" t="s">
        <v>954</v>
      </c>
      <c r="C248" s="308" t="s">
        <v>553</v>
      </c>
      <c r="D248" s="318">
        <v>2</v>
      </c>
      <c r="E248" s="288" t="s">
        <v>955</v>
      </c>
      <c r="F248" s="287">
        <f>'F7'!O50</f>
        <v>0</v>
      </c>
    </row>
    <row r="249" spans="1:6" ht="31.5">
      <c r="A249" s="699"/>
      <c r="B249" s="316" t="s">
        <v>956</v>
      </c>
      <c r="C249" s="308" t="s">
        <v>553</v>
      </c>
      <c r="D249" s="318">
        <v>2</v>
      </c>
      <c r="E249" s="288" t="s">
        <v>957</v>
      </c>
      <c r="F249" s="287">
        <f>'F7'!M52</f>
        <v>0</v>
      </c>
    </row>
    <row r="250" spans="1:6" ht="31.5">
      <c r="A250" s="699"/>
      <c r="B250" s="316" t="s">
        <v>958</v>
      </c>
      <c r="C250" s="308" t="s">
        <v>553</v>
      </c>
      <c r="D250" s="318">
        <v>2</v>
      </c>
      <c r="E250" s="288" t="s">
        <v>959</v>
      </c>
      <c r="F250" s="287">
        <f>'F7'!O52</f>
        <v>0</v>
      </c>
    </row>
    <row r="251" spans="1:6" ht="31.5">
      <c r="A251" s="699"/>
      <c r="B251" s="316" t="s">
        <v>960</v>
      </c>
      <c r="C251" s="308" t="s">
        <v>553</v>
      </c>
      <c r="D251" s="318">
        <v>2</v>
      </c>
      <c r="E251" s="288" t="s">
        <v>961</v>
      </c>
      <c r="F251" s="287">
        <f>'F7'!T52</f>
        <v>0</v>
      </c>
    </row>
    <row r="252" spans="1:6" ht="31.5">
      <c r="A252" s="699"/>
      <c r="B252" s="316" t="s">
        <v>962</v>
      </c>
      <c r="C252" s="308" t="s">
        <v>553</v>
      </c>
      <c r="D252" s="318">
        <v>2</v>
      </c>
      <c r="E252" s="288" t="s">
        <v>963</v>
      </c>
      <c r="F252" s="287">
        <f>'F7'!V52</f>
        <v>0</v>
      </c>
    </row>
    <row r="253" spans="1:6" ht="31.5">
      <c r="A253" s="699"/>
      <c r="B253" s="316" t="s">
        <v>964</v>
      </c>
      <c r="C253" s="308" t="s">
        <v>553</v>
      </c>
      <c r="D253" s="318">
        <v>3</v>
      </c>
      <c r="E253" s="288" t="s">
        <v>965</v>
      </c>
      <c r="F253" s="287">
        <f>'F7'!AA52</f>
        <v>0</v>
      </c>
    </row>
    <row r="254" spans="1:6" ht="47.25">
      <c r="A254" s="699"/>
      <c r="B254" s="316" t="s">
        <v>966</v>
      </c>
      <c r="C254" s="316" t="s">
        <v>566</v>
      </c>
      <c r="D254" s="318"/>
      <c r="E254" s="288" t="s">
        <v>967</v>
      </c>
      <c r="F254" s="287">
        <f>'F7'!S54</f>
        <v>0</v>
      </c>
    </row>
    <row r="255" spans="1:6" ht="31.5">
      <c r="A255" s="695" t="s">
        <v>968</v>
      </c>
      <c r="B255" s="316" t="s">
        <v>969</v>
      </c>
      <c r="C255" s="308" t="s">
        <v>553</v>
      </c>
      <c r="D255" s="318">
        <v>2</v>
      </c>
      <c r="E255" s="288" t="s">
        <v>970</v>
      </c>
      <c r="F255" s="287">
        <f>'F7'!M60</f>
        <v>0</v>
      </c>
    </row>
    <row r="256" spans="1:6" ht="19.5">
      <c r="A256" s="695"/>
      <c r="B256" s="318" t="s">
        <v>971</v>
      </c>
      <c r="C256" s="308" t="s">
        <v>553</v>
      </c>
      <c r="D256" s="318">
        <v>2</v>
      </c>
      <c r="E256" s="288" t="s">
        <v>972</v>
      </c>
      <c r="F256" s="287">
        <f>'F7'!P60</f>
        <v>0</v>
      </c>
    </row>
    <row r="257" spans="1:6" ht="31.5">
      <c r="A257" s="695"/>
      <c r="B257" s="316" t="s">
        <v>973</v>
      </c>
      <c r="C257" s="308" t="s">
        <v>553</v>
      </c>
      <c r="D257" s="318">
        <v>10</v>
      </c>
      <c r="E257" s="288" t="s">
        <v>974</v>
      </c>
      <c r="F257" s="287">
        <f>'F7'!P62</f>
        <v>0</v>
      </c>
    </row>
    <row r="258" spans="1:6" ht="31.5">
      <c r="A258" s="695"/>
      <c r="B258" s="316" t="s">
        <v>975</v>
      </c>
      <c r="C258" s="308" t="s">
        <v>553</v>
      </c>
      <c r="D258" s="318">
        <v>10</v>
      </c>
      <c r="E258" s="288" t="s">
        <v>976</v>
      </c>
      <c r="F258" s="287">
        <f>'F7'!V62</f>
        <v>0</v>
      </c>
    </row>
    <row r="259" spans="1:6" ht="31.5">
      <c r="A259" s="695"/>
      <c r="B259" s="316" t="s">
        <v>977</v>
      </c>
      <c r="C259" s="308" t="s">
        <v>553</v>
      </c>
      <c r="D259" s="318">
        <v>2</v>
      </c>
      <c r="E259" s="288" t="s">
        <v>978</v>
      </c>
      <c r="F259" s="287">
        <f>'F7'!M64</f>
        <v>0</v>
      </c>
    </row>
    <row r="260" spans="1:6" ht="19.5">
      <c r="A260" s="695"/>
      <c r="B260" s="318" t="s">
        <v>979</v>
      </c>
      <c r="C260" s="308" t="s">
        <v>553</v>
      </c>
      <c r="D260" s="318">
        <v>2</v>
      </c>
      <c r="E260" s="288" t="s">
        <v>980</v>
      </c>
      <c r="F260" s="287">
        <f>'F7'!P64</f>
        <v>0</v>
      </c>
    </row>
    <row r="261" spans="1:6" ht="31.5">
      <c r="A261" s="695"/>
      <c r="B261" s="316" t="s">
        <v>981</v>
      </c>
      <c r="C261" s="308" t="s">
        <v>553</v>
      </c>
      <c r="D261" s="318">
        <v>10</v>
      </c>
      <c r="E261" s="288" t="s">
        <v>982</v>
      </c>
      <c r="F261" s="287">
        <f>'F7'!P66</f>
        <v>0</v>
      </c>
    </row>
    <row r="262" spans="1:6" ht="31.5">
      <c r="A262" s="695"/>
      <c r="B262" s="316" t="s">
        <v>983</v>
      </c>
      <c r="C262" s="308" t="s">
        <v>553</v>
      </c>
      <c r="D262" s="318">
        <v>10</v>
      </c>
      <c r="E262" s="288" t="s">
        <v>984</v>
      </c>
      <c r="F262" s="287">
        <f>'F7'!V66</f>
        <v>0</v>
      </c>
    </row>
    <row r="263" spans="1:6" ht="31.5">
      <c r="A263" s="695"/>
      <c r="B263" s="316" t="s">
        <v>985</v>
      </c>
      <c r="C263" s="308" t="s">
        <v>553</v>
      </c>
      <c r="D263" s="318">
        <v>2</v>
      </c>
      <c r="E263" s="288" t="s">
        <v>986</v>
      </c>
      <c r="F263" s="287">
        <f>'F7'!M68</f>
        <v>0</v>
      </c>
    </row>
    <row r="264" spans="1:6" ht="19.5">
      <c r="A264" s="695"/>
      <c r="B264" s="318" t="s">
        <v>987</v>
      </c>
      <c r="C264" s="308" t="s">
        <v>553</v>
      </c>
      <c r="D264" s="318">
        <v>2</v>
      </c>
      <c r="E264" s="288" t="s">
        <v>988</v>
      </c>
      <c r="F264" s="287">
        <f>'F7'!P68</f>
        <v>0</v>
      </c>
    </row>
    <row r="265" spans="1:6" ht="31.5">
      <c r="A265" s="695"/>
      <c r="B265" s="316" t="s">
        <v>989</v>
      </c>
      <c r="C265" s="308" t="s">
        <v>553</v>
      </c>
      <c r="D265" s="318">
        <v>10</v>
      </c>
      <c r="E265" s="288" t="s">
        <v>990</v>
      </c>
      <c r="F265" s="287">
        <f>'F7'!P70</f>
        <v>0</v>
      </c>
    </row>
    <row r="266" spans="1:6" ht="31.5">
      <c r="A266" s="695"/>
      <c r="B266" s="316" t="s">
        <v>991</v>
      </c>
      <c r="C266" s="308" t="s">
        <v>553</v>
      </c>
      <c r="D266" s="318">
        <v>10</v>
      </c>
      <c r="E266" s="288" t="s">
        <v>992</v>
      </c>
      <c r="F266" s="287">
        <f>'F7'!V70</f>
        <v>0</v>
      </c>
    </row>
    <row r="267" spans="1:6" ht="31.5">
      <c r="A267" s="695"/>
      <c r="B267" s="316" t="s">
        <v>993</v>
      </c>
      <c r="C267" s="308" t="s">
        <v>553</v>
      </c>
      <c r="D267" s="318">
        <v>2</v>
      </c>
      <c r="E267" s="288" t="s">
        <v>994</v>
      </c>
      <c r="F267" s="287">
        <f>'F7'!M72</f>
        <v>0</v>
      </c>
    </row>
    <row r="268" spans="1:6" ht="19.5">
      <c r="A268" s="695"/>
      <c r="B268" s="318" t="s">
        <v>995</v>
      </c>
      <c r="C268" s="308" t="s">
        <v>553</v>
      </c>
      <c r="D268" s="318">
        <v>2</v>
      </c>
      <c r="E268" s="288" t="s">
        <v>996</v>
      </c>
      <c r="F268" s="287">
        <f>'F7'!P72</f>
        <v>0</v>
      </c>
    </row>
    <row r="269" spans="1:6" ht="31.5">
      <c r="A269" s="695"/>
      <c r="B269" s="316" t="s">
        <v>997</v>
      </c>
      <c r="C269" s="308" t="s">
        <v>553</v>
      </c>
      <c r="D269" s="318">
        <v>10</v>
      </c>
      <c r="E269" s="288" t="s">
        <v>998</v>
      </c>
      <c r="F269" s="287">
        <f>'F7'!P74</f>
        <v>0</v>
      </c>
    </row>
    <row r="270" spans="1:6" ht="31.5">
      <c r="A270" s="695"/>
      <c r="B270" s="316" t="s">
        <v>999</v>
      </c>
      <c r="C270" s="308" t="s">
        <v>553</v>
      </c>
      <c r="D270" s="318">
        <v>10</v>
      </c>
      <c r="E270" s="288" t="s">
        <v>1000</v>
      </c>
      <c r="F270" s="287">
        <f>'F7'!V74</f>
        <v>0</v>
      </c>
    </row>
    <row r="271" spans="1:6" ht="31.5">
      <c r="A271" s="695"/>
      <c r="B271" s="316" t="s">
        <v>1001</v>
      </c>
      <c r="C271" s="308" t="s">
        <v>553</v>
      </c>
      <c r="D271" s="318">
        <v>10</v>
      </c>
      <c r="E271" s="288" t="s">
        <v>1002</v>
      </c>
      <c r="F271" s="287">
        <f>'F7'!Q76</f>
        <v>0</v>
      </c>
    </row>
    <row r="272" spans="1:6" ht="19.5">
      <c r="A272" s="695"/>
      <c r="B272" s="318" t="s">
        <v>1003</v>
      </c>
      <c r="C272" s="316" t="s">
        <v>566</v>
      </c>
      <c r="D272" s="318"/>
      <c r="E272" s="288" t="s">
        <v>1004</v>
      </c>
      <c r="F272" s="287">
        <f>'F7'!Q78</f>
        <v>0</v>
      </c>
    </row>
    <row r="273" spans="1:6" ht="19.5">
      <c r="A273" s="695"/>
      <c r="B273" s="318" t="s">
        <v>1005</v>
      </c>
      <c r="C273" s="308" t="s">
        <v>553</v>
      </c>
      <c r="D273" s="318">
        <v>10</v>
      </c>
      <c r="E273" s="288" t="s">
        <v>1006</v>
      </c>
      <c r="F273" s="287">
        <f>'F7'!U78</f>
        <v>0</v>
      </c>
    </row>
    <row r="274" spans="1:6" ht="19.5">
      <c r="A274" s="695" t="s">
        <v>1007</v>
      </c>
      <c r="B274" s="318" t="s">
        <v>1008</v>
      </c>
      <c r="C274" s="316" t="s">
        <v>566</v>
      </c>
      <c r="D274" s="318"/>
      <c r="E274" s="288" t="s">
        <v>1009</v>
      </c>
      <c r="F274" s="287">
        <f>'F7'!O83</f>
        <v>0</v>
      </c>
    </row>
    <row r="275" spans="1:6" ht="19.5">
      <c r="A275" s="695"/>
      <c r="B275" s="318" t="s">
        <v>1010</v>
      </c>
      <c r="C275" s="308" t="s">
        <v>553</v>
      </c>
      <c r="D275" s="318">
        <v>2</v>
      </c>
      <c r="E275" s="288" t="s">
        <v>1011</v>
      </c>
      <c r="F275" s="287">
        <f>'F7'!R83</f>
        <v>0</v>
      </c>
    </row>
    <row r="276" spans="1:6" ht="19.5">
      <c r="A276" s="695"/>
      <c r="B276" s="318" t="s">
        <v>1012</v>
      </c>
      <c r="C276" s="316" t="s">
        <v>566</v>
      </c>
      <c r="D276" s="318"/>
      <c r="E276" s="288" t="s">
        <v>1013</v>
      </c>
      <c r="F276" s="287">
        <f>'F7'!R85</f>
        <v>0</v>
      </c>
    </row>
    <row r="277" spans="1:6" ht="19.5">
      <c r="A277" s="695" t="s">
        <v>1014</v>
      </c>
      <c r="B277" s="318" t="s">
        <v>1015</v>
      </c>
      <c r="C277" s="308" t="s">
        <v>271</v>
      </c>
      <c r="D277" s="318">
        <v>100</v>
      </c>
      <c r="E277" s="288" t="s">
        <v>1016</v>
      </c>
      <c r="F277" s="287">
        <f>'F7'!O88</f>
        <v>0</v>
      </c>
    </row>
    <row r="278" spans="1:6" ht="19.5">
      <c r="A278" s="695"/>
      <c r="B278" s="318" t="s">
        <v>1017</v>
      </c>
      <c r="C278" s="316" t="s">
        <v>566</v>
      </c>
      <c r="D278" s="318"/>
      <c r="E278" s="288" t="s">
        <v>1018</v>
      </c>
      <c r="F278" s="287">
        <f>'F7'!T90</f>
        <v>0</v>
      </c>
    </row>
    <row r="279" spans="1:6" ht="19.5">
      <c r="A279" s="695"/>
      <c r="B279" s="318" t="s">
        <v>1019</v>
      </c>
      <c r="C279" s="308" t="s">
        <v>553</v>
      </c>
      <c r="D279" s="318">
        <v>3</v>
      </c>
      <c r="E279" s="288" t="s">
        <v>1020</v>
      </c>
      <c r="F279" s="287">
        <f>'F7'!O93</f>
        <v>0</v>
      </c>
    </row>
    <row r="280" spans="1:6" ht="19.5">
      <c r="A280" s="695"/>
      <c r="B280" s="318" t="s">
        <v>1021</v>
      </c>
      <c r="C280" s="308" t="s">
        <v>271</v>
      </c>
      <c r="D280" s="318">
        <v>255</v>
      </c>
      <c r="E280" s="288" t="s">
        <v>1022</v>
      </c>
      <c r="F280" s="287">
        <f>'F7'!T93</f>
        <v>0</v>
      </c>
    </row>
    <row r="281" spans="1:6" ht="47.25">
      <c r="A281" s="695" t="s">
        <v>1023</v>
      </c>
      <c r="B281" s="316" t="s">
        <v>1024</v>
      </c>
      <c r="C281" s="316" t="s">
        <v>566</v>
      </c>
      <c r="D281" s="318"/>
      <c r="E281" s="288" t="s">
        <v>1025</v>
      </c>
      <c r="F281" s="287">
        <f>'F7'!K101</f>
        <v>0</v>
      </c>
    </row>
    <row r="282" spans="1:6" ht="19.5">
      <c r="A282" s="695"/>
      <c r="B282" s="316" t="s">
        <v>1026</v>
      </c>
      <c r="C282" s="308" t="s">
        <v>553</v>
      </c>
      <c r="D282" s="318">
        <v>10</v>
      </c>
      <c r="E282" s="288" t="s">
        <v>1027</v>
      </c>
      <c r="F282" s="319">
        <f>'F7'!O103</f>
        <v>0</v>
      </c>
    </row>
    <row r="283" spans="1:6" ht="19.5">
      <c r="A283" s="695"/>
      <c r="B283" s="316" t="s">
        <v>1028</v>
      </c>
      <c r="C283" s="308" t="s">
        <v>553</v>
      </c>
      <c r="D283" s="318">
        <v>10</v>
      </c>
      <c r="E283" s="288" t="s">
        <v>1029</v>
      </c>
      <c r="F283" s="319">
        <f>'F7'!O105</f>
        <v>0</v>
      </c>
    </row>
    <row r="284" spans="1:6" ht="31.5">
      <c r="A284" s="695"/>
      <c r="B284" s="316" t="s">
        <v>1030</v>
      </c>
      <c r="C284" s="308" t="s">
        <v>553</v>
      </c>
      <c r="D284" s="318">
        <v>10</v>
      </c>
      <c r="E284" s="288" t="s">
        <v>1031</v>
      </c>
      <c r="F284" s="319">
        <f>'F7'!W105</f>
        <v>0</v>
      </c>
    </row>
    <row r="285" spans="1:6" ht="19.5">
      <c r="A285" s="695"/>
      <c r="B285" s="316" t="s">
        <v>1032</v>
      </c>
      <c r="C285" s="308" t="s">
        <v>553</v>
      </c>
      <c r="D285" s="318">
        <v>10</v>
      </c>
      <c r="E285" s="288" t="s">
        <v>1033</v>
      </c>
      <c r="F285" s="319">
        <f>'F7'!O107</f>
        <v>0</v>
      </c>
    </row>
    <row r="286" spans="1:6" ht="31.5">
      <c r="A286" s="695"/>
      <c r="B286" s="316" t="s">
        <v>1034</v>
      </c>
      <c r="C286" s="308" t="s">
        <v>553</v>
      </c>
      <c r="D286" s="318">
        <v>10</v>
      </c>
      <c r="E286" s="288" t="s">
        <v>1035</v>
      </c>
      <c r="F286" s="319">
        <f>'F7'!W107</f>
        <v>0</v>
      </c>
    </row>
    <row r="287" spans="1:6" ht="19.5">
      <c r="A287" s="695"/>
      <c r="B287" s="318" t="s">
        <v>1036</v>
      </c>
      <c r="C287" s="308" t="s">
        <v>553</v>
      </c>
      <c r="D287" s="318">
        <v>2</v>
      </c>
      <c r="E287" s="288" t="s">
        <v>1037</v>
      </c>
      <c r="F287" s="287">
        <f>'F7'!N110</f>
        <v>0</v>
      </c>
    </row>
    <row r="288" spans="1:6" ht="19.5">
      <c r="A288" s="695"/>
      <c r="B288" s="318" t="s">
        <v>1038</v>
      </c>
      <c r="C288" s="308" t="s">
        <v>553</v>
      </c>
      <c r="D288" s="318">
        <v>2</v>
      </c>
      <c r="E288" s="288" t="s">
        <v>1039</v>
      </c>
      <c r="F288" s="287">
        <f>'F7'!Q110</f>
        <v>0</v>
      </c>
    </row>
    <row r="289" spans="1:6" ht="19.5">
      <c r="A289" s="695"/>
      <c r="B289" s="318" t="s">
        <v>1040</v>
      </c>
      <c r="C289" s="308" t="s">
        <v>553</v>
      </c>
      <c r="D289" s="318">
        <v>10</v>
      </c>
      <c r="E289" s="288" t="s">
        <v>1041</v>
      </c>
      <c r="F289" s="319">
        <f>'F7'!V110</f>
        <v>0</v>
      </c>
    </row>
    <row r="290" spans="1:6" ht="31.5">
      <c r="A290" s="695"/>
      <c r="B290" s="316" t="s">
        <v>1042</v>
      </c>
      <c r="C290" s="308" t="s">
        <v>553</v>
      </c>
      <c r="D290" s="318">
        <v>10</v>
      </c>
      <c r="E290" s="288" t="s">
        <v>1043</v>
      </c>
      <c r="F290" s="319">
        <f>'F7'!S114</f>
        <v>0</v>
      </c>
    </row>
    <row r="291" spans="1:6" ht="31.5">
      <c r="A291" s="695"/>
      <c r="B291" s="316" t="s">
        <v>1044</v>
      </c>
      <c r="C291" s="308" t="s">
        <v>553</v>
      </c>
      <c r="D291" s="318">
        <v>10</v>
      </c>
      <c r="E291" s="288" t="s">
        <v>1045</v>
      </c>
      <c r="F291" s="319">
        <f>'F7'!S116</f>
        <v>0</v>
      </c>
    </row>
    <row r="292" spans="1:6" ht="19.5">
      <c r="A292" s="695"/>
      <c r="B292" s="316" t="s">
        <v>1046</v>
      </c>
      <c r="C292" s="308" t="s">
        <v>271</v>
      </c>
      <c r="D292" s="318">
        <v>100</v>
      </c>
      <c r="E292" s="288" t="s">
        <v>1047</v>
      </c>
      <c r="F292" s="287">
        <f>'F7'!L118</f>
        <v>0</v>
      </c>
    </row>
    <row r="293" spans="1:6" ht="19.5">
      <c r="A293" s="695"/>
      <c r="B293" s="316" t="s">
        <v>1048</v>
      </c>
      <c r="C293" s="308" t="s">
        <v>553</v>
      </c>
      <c r="D293" s="318">
        <v>10</v>
      </c>
      <c r="E293" s="288" t="s">
        <v>1049</v>
      </c>
      <c r="F293" s="319">
        <f>'F7'!S118</f>
        <v>0</v>
      </c>
    </row>
    <row r="294" spans="1:6" ht="19.5">
      <c r="A294" s="695"/>
      <c r="B294" s="316" t="s">
        <v>1050</v>
      </c>
      <c r="C294" s="308" t="s">
        <v>271</v>
      </c>
      <c r="D294" s="318">
        <v>100</v>
      </c>
      <c r="E294" s="288" t="s">
        <v>1051</v>
      </c>
      <c r="F294" s="287">
        <f>'F7'!L120</f>
        <v>0</v>
      </c>
    </row>
    <row r="295" spans="1:6" ht="19.5">
      <c r="A295" s="695"/>
      <c r="B295" s="316" t="s">
        <v>1052</v>
      </c>
      <c r="C295" s="308" t="s">
        <v>553</v>
      </c>
      <c r="D295" s="318">
        <v>10</v>
      </c>
      <c r="E295" s="288" t="s">
        <v>1053</v>
      </c>
      <c r="F295" s="319">
        <f>'F7'!S120</f>
        <v>0</v>
      </c>
    </row>
    <row r="296" spans="1:6" ht="19.5">
      <c r="A296" s="695"/>
      <c r="B296" s="316" t="s">
        <v>1054</v>
      </c>
      <c r="C296" s="308" t="s">
        <v>271</v>
      </c>
      <c r="D296" s="318">
        <v>100</v>
      </c>
      <c r="E296" s="288" t="s">
        <v>1055</v>
      </c>
      <c r="F296" s="287">
        <f>'F7'!L122</f>
        <v>0</v>
      </c>
    </row>
    <row r="297" spans="1:6" ht="19.5">
      <c r="A297" s="695"/>
      <c r="B297" s="316" t="s">
        <v>1056</v>
      </c>
      <c r="C297" s="308" t="s">
        <v>553</v>
      </c>
      <c r="D297" s="318">
        <v>10</v>
      </c>
      <c r="E297" s="288" t="s">
        <v>1057</v>
      </c>
      <c r="F297" s="319">
        <f>'F7'!S122</f>
        <v>0</v>
      </c>
    </row>
    <row r="298" spans="1:6" ht="19.5">
      <c r="A298" s="695"/>
      <c r="B298" s="316" t="s">
        <v>1058</v>
      </c>
      <c r="C298" s="308" t="s">
        <v>271</v>
      </c>
      <c r="D298" s="318">
        <v>100</v>
      </c>
      <c r="E298" s="288" t="s">
        <v>1059</v>
      </c>
      <c r="F298" s="287">
        <f>'F7'!L124</f>
        <v>0</v>
      </c>
    </row>
    <row r="299" spans="1:6" ht="19.5">
      <c r="A299" s="695"/>
      <c r="B299" s="316" t="s">
        <v>1060</v>
      </c>
      <c r="C299" s="308" t="s">
        <v>553</v>
      </c>
      <c r="D299" s="318">
        <v>10</v>
      </c>
      <c r="E299" s="288" t="s">
        <v>1061</v>
      </c>
      <c r="F299" s="319">
        <f>'F7'!S124</f>
        <v>0</v>
      </c>
    </row>
    <row r="300" spans="1:6" ht="63">
      <c r="A300" s="695"/>
      <c r="B300" s="316" t="s">
        <v>249</v>
      </c>
      <c r="C300" s="308" t="s">
        <v>553</v>
      </c>
      <c r="D300" s="318">
        <v>10</v>
      </c>
      <c r="E300" s="288" t="s">
        <v>1062</v>
      </c>
      <c r="F300" s="319">
        <f>'F7'!K128</f>
        <v>0</v>
      </c>
    </row>
    <row r="301" spans="1:6" ht="19.5">
      <c r="A301" s="695"/>
      <c r="B301" s="318" t="s">
        <v>269</v>
      </c>
      <c r="C301" s="308" t="s">
        <v>271</v>
      </c>
      <c r="D301" s="318">
        <v>20</v>
      </c>
      <c r="E301" s="288" t="s">
        <v>1063</v>
      </c>
      <c r="F301" s="287">
        <f>'F7'!R130</f>
        <v>0</v>
      </c>
    </row>
    <row r="302" spans="1:6" ht="19.5">
      <c r="A302" s="695"/>
      <c r="B302" s="318" t="s">
        <v>270</v>
      </c>
      <c r="C302" s="308" t="s">
        <v>271</v>
      </c>
      <c r="D302" s="318">
        <v>20</v>
      </c>
      <c r="E302" s="288" t="s">
        <v>1064</v>
      </c>
      <c r="F302" s="287">
        <f>'F7'!R132</f>
        <v>0</v>
      </c>
    </row>
    <row r="303" spans="1:6" ht="31.5">
      <c r="A303" s="695"/>
      <c r="B303" s="316" t="s">
        <v>268</v>
      </c>
      <c r="C303" s="308" t="s">
        <v>271</v>
      </c>
      <c r="D303" s="318">
        <v>10</v>
      </c>
      <c r="E303" s="288" t="s">
        <v>1065</v>
      </c>
      <c r="F303" s="287">
        <f>'F7'!P134</f>
        <v>0</v>
      </c>
    </row>
    <row r="304" spans="1:6" ht="47.25">
      <c r="A304" s="695"/>
      <c r="B304" s="316" t="s">
        <v>1066</v>
      </c>
      <c r="C304" s="308" t="s">
        <v>566</v>
      </c>
      <c r="D304" s="318"/>
      <c r="E304" s="288" t="s">
        <v>1067</v>
      </c>
      <c r="F304" s="287">
        <f>'F7'!P136</f>
        <v>0</v>
      </c>
    </row>
    <row r="305" spans="1:6" ht="31.5">
      <c r="A305" s="695"/>
      <c r="B305" s="316" t="s">
        <v>174</v>
      </c>
      <c r="C305" s="308" t="s">
        <v>271</v>
      </c>
      <c r="D305" s="318">
        <v>10</v>
      </c>
      <c r="E305" s="288" t="s">
        <v>1068</v>
      </c>
      <c r="F305" s="287">
        <f>'F7'!R136</f>
        <v>0</v>
      </c>
    </row>
    <row r="306" spans="1:6" ht="31.5">
      <c r="A306" s="695"/>
      <c r="B306" s="316" t="s">
        <v>1069</v>
      </c>
      <c r="C306" s="308" t="s">
        <v>566</v>
      </c>
      <c r="D306" s="318"/>
      <c r="E306" s="288" t="s">
        <v>1070</v>
      </c>
      <c r="F306" s="287">
        <f>'F7'!N138</f>
        <v>0</v>
      </c>
    </row>
    <row r="307" spans="1:6" ht="31.5">
      <c r="A307" s="695"/>
      <c r="B307" s="316" t="s">
        <v>109</v>
      </c>
      <c r="C307" s="308" t="s">
        <v>271</v>
      </c>
      <c r="D307" s="318">
        <v>60</v>
      </c>
      <c r="E307" s="288" t="s">
        <v>1071</v>
      </c>
      <c r="F307" s="287">
        <f>'F7'!R138</f>
        <v>0</v>
      </c>
    </row>
    <row r="308" spans="1:6" ht="31.5">
      <c r="A308" s="695"/>
      <c r="B308" s="316" t="s">
        <v>1072</v>
      </c>
      <c r="C308" s="308" t="s">
        <v>566</v>
      </c>
      <c r="D308" s="318"/>
      <c r="E308" s="288" t="s">
        <v>1073</v>
      </c>
      <c r="F308" s="287">
        <f>'F7'!N140</f>
        <v>0</v>
      </c>
    </row>
    <row r="309" spans="1:6" ht="31.5">
      <c r="A309" s="695"/>
      <c r="B309" s="316" t="s">
        <v>1074</v>
      </c>
      <c r="C309" s="308" t="s">
        <v>566</v>
      </c>
      <c r="D309" s="318"/>
      <c r="E309" s="288" t="s">
        <v>1075</v>
      </c>
      <c r="F309" s="287">
        <f>'F7'!N142</f>
        <v>0</v>
      </c>
    </row>
    <row r="310" spans="1:6" ht="31.5">
      <c r="A310" s="695" t="s">
        <v>1076</v>
      </c>
      <c r="B310" s="316" t="s">
        <v>1077</v>
      </c>
      <c r="C310" s="308" t="s">
        <v>566</v>
      </c>
      <c r="D310" s="318"/>
      <c r="E310" s="288" t="s">
        <v>1078</v>
      </c>
      <c r="F310" s="287">
        <f>'F7'!N145</f>
        <v>0</v>
      </c>
    </row>
    <row r="311" spans="1:6" ht="31.5">
      <c r="A311" s="695"/>
      <c r="B311" s="316" t="s">
        <v>1079</v>
      </c>
      <c r="C311" s="308" t="s">
        <v>553</v>
      </c>
      <c r="D311" s="318">
        <v>3</v>
      </c>
      <c r="E311" s="288" t="s">
        <v>1080</v>
      </c>
      <c r="F311" s="287">
        <f>'F7'!S145</f>
        <v>0</v>
      </c>
    </row>
    <row r="312" spans="1:6" ht="47.25">
      <c r="A312" s="695"/>
      <c r="B312" s="316" t="s">
        <v>1081</v>
      </c>
      <c r="C312" s="308" t="s">
        <v>553</v>
      </c>
      <c r="D312" s="318">
        <v>4</v>
      </c>
      <c r="E312" s="288" t="s">
        <v>1082</v>
      </c>
      <c r="F312" s="287">
        <f>'F7'!S147</f>
        <v>0</v>
      </c>
    </row>
    <row r="313" spans="1:6" ht="31.5">
      <c r="A313" s="695"/>
      <c r="B313" s="316" t="s">
        <v>114</v>
      </c>
      <c r="C313" s="308" t="s">
        <v>271</v>
      </c>
      <c r="D313" s="318">
        <v>60</v>
      </c>
      <c r="E313" s="288" t="s">
        <v>1083</v>
      </c>
      <c r="F313" s="287">
        <f>'F7'!Q149</f>
        <v>0</v>
      </c>
    </row>
    <row r="314" spans="1:6" ht="31.5">
      <c r="A314" s="695" t="s">
        <v>1084</v>
      </c>
      <c r="B314" s="316" t="s">
        <v>116</v>
      </c>
      <c r="C314" s="308" t="s">
        <v>566</v>
      </c>
      <c r="D314" s="318"/>
      <c r="E314" s="288" t="s">
        <v>1085</v>
      </c>
      <c r="F314" s="287">
        <f>'F7'!S154</f>
        <v>0</v>
      </c>
    </row>
    <row r="315" spans="1:6" ht="31.5">
      <c r="A315" s="695"/>
      <c r="B315" s="316" t="s">
        <v>118</v>
      </c>
      <c r="C315" s="308" t="s">
        <v>566</v>
      </c>
      <c r="D315" s="318"/>
      <c r="E315" s="288" t="s">
        <v>1086</v>
      </c>
      <c r="F315" s="287">
        <f>'F7'!S156</f>
        <v>0</v>
      </c>
    </row>
    <row r="316" spans="1:6" ht="31.5">
      <c r="A316" s="695"/>
      <c r="B316" s="316" t="s">
        <v>119</v>
      </c>
      <c r="C316" s="308" t="s">
        <v>566</v>
      </c>
      <c r="D316" s="320"/>
      <c r="E316" s="288" t="s">
        <v>1087</v>
      </c>
      <c r="F316" s="287">
        <f>'F7'!S158</f>
        <v>0</v>
      </c>
    </row>
    <row r="317" spans="1:6" ht="31.5">
      <c r="A317" s="695"/>
      <c r="B317" s="316" t="s">
        <v>1088</v>
      </c>
      <c r="C317" s="308" t="s">
        <v>566</v>
      </c>
      <c r="D317" s="320"/>
      <c r="E317" s="288" t="s">
        <v>1089</v>
      </c>
      <c r="F317" s="287">
        <f>'F7'!S160</f>
        <v>0</v>
      </c>
    </row>
    <row r="318" spans="1:6" ht="31.5">
      <c r="A318" s="695"/>
      <c r="B318" s="316" t="s">
        <v>1090</v>
      </c>
      <c r="C318" s="308" t="s">
        <v>271</v>
      </c>
      <c r="D318" s="320">
        <v>60</v>
      </c>
      <c r="E318" s="288" t="s">
        <v>1091</v>
      </c>
    </row>
    <row r="319" spans="1:6" ht="19.5">
      <c r="A319" s="695" t="s">
        <v>290</v>
      </c>
      <c r="B319" s="316" t="s">
        <v>1092</v>
      </c>
      <c r="C319" s="308" t="s">
        <v>566</v>
      </c>
      <c r="D319" s="320"/>
      <c r="E319" s="288" t="s">
        <v>1093</v>
      </c>
      <c r="F319" s="287">
        <f>'F7'!N165</f>
        <v>0</v>
      </c>
    </row>
    <row r="320" spans="1:6" ht="19.5">
      <c r="A320" s="695"/>
      <c r="B320" s="316" t="s">
        <v>1094</v>
      </c>
      <c r="C320" s="308" t="s">
        <v>566</v>
      </c>
      <c r="D320" s="320"/>
      <c r="E320" s="288" t="s">
        <v>1095</v>
      </c>
      <c r="F320" s="287">
        <f>'F7'!N167</f>
        <v>0</v>
      </c>
    </row>
    <row r="321" spans="1:7" ht="19.5">
      <c r="A321" s="695"/>
      <c r="B321" s="316" t="s">
        <v>1096</v>
      </c>
      <c r="C321" s="308" t="s">
        <v>271</v>
      </c>
      <c r="D321" s="320">
        <v>100</v>
      </c>
      <c r="E321" s="288" t="s">
        <v>1097</v>
      </c>
      <c r="F321" s="287">
        <f>'F7'!N169</f>
        <v>0</v>
      </c>
    </row>
    <row r="322" spans="1:7" ht="19.5">
      <c r="A322" s="695"/>
      <c r="B322" s="318" t="s">
        <v>163</v>
      </c>
      <c r="C322" s="308" t="s">
        <v>634</v>
      </c>
      <c r="D322" s="320">
        <v>300</v>
      </c>
      <c r="E322" s="288" t="s">
        <v>1098</v>
      </c>
      <c r="F322" s="287">
        <f>'F7'!K173</f>
        <v>0</v>
      </c>
    </row>
    <row r="323" spans="1:7" ht="19.5">
      <c r="A323" s="315" t="s">
        <v>1099</v>
      </c>
      <c r="B323" s="315"/>
      <c r="C323" s="315"/>
      <c r="D323" s="315"/>
      <c r="E323" s="315"/>
    </row>
    <row r="324" spans="1:7">
      <c r="A324" s="693" t="s">
        <v>545</v>
      </c>
      <c r="B324" s="693"/>
      <c r="C324" s="293" t="s">
        <v>546</v>
      </c>
      <c r="D324" s="293" t="s">
        <v>547</v>
      </c>
      <c r="E324" s="293" t="s">
        <v>664</v>
      </c>
    </row>
    <row r="325" spans="1:7" ht="19.5">
      <c r="A325" s="695" t="s">
        <v>418</v>
      </c>
      <c r="B325" s="695"/>
      <c r="C325" s="308" t="s">
        <v>634</v>
      </c>
      <c r="D325" s="320">
        <v>1500</v>
      </c>
      <c r="E325" s="304" t="s">
        <v>1100</v>
      </c>
      <c r="F325" s="287">
        <f>'F9'!B7</f>
        <v>0</v>
      </c>
    </row>
    <row r="326" spans="1:7" ht="19.5">
      <c r="A326" s="702" t="s">
        <v>1101</v>
      </c>
      <c r="B326" s="702"/>
      <c r="C326" s="308" t="s">
        <v>271</v>
      </c>
      <c r="D326" s="320">
        <v>255</v>
      </c>
      <c r="E326" s="304" t="s">
        <v>1102</v>
      </c>
      <c r="F326" s="287">
        <f>'F9'!K11</f>
        <v>0</v>
      </c>
    </row>
    <row r="327" spans="1:7" ht="19.5">
      <c r="A327" s="695" t="s">
        <v>1103</v>
      </c>
      <c r="B327" s="313" t="s">
        <v>882</v>
      </c>
      <c r="C327" s="308" t="s">
        <v>553</v>
      </c>
      <c r="D327" s="316">
        <v>4</v>
      </c>
      <c r="E327" s="304" t="s">
        <v>1104</v>
      </c>
      <c r="F327" s="287">
        <f>'F9'!M14</f>
        <v>0</v>
      </c>
      <c r="G327" s="288"/>
    </row>
    <row r="328" spans="1:7" ht="19.5">
      <c r="A328" s="695"/>
      <c r="B328" s="313" t="s">
        <v>884</v>
      </c>
      <c r="C328" s="308" t="s">
        <v>553</v>
      </c>
      <c r="D328" s="316">
        <v>2</v>
      </c>
      <c r="E328" s="304" t="s">
        <v>1105</v>
      </c>
      <c r="F328" s="287">
        <f>'F9'!P14</f>
        <v>0</v>
      </c>
    </row>
    <row r="329" spans="1:7" ht="19.5">
      <c r="A329" s="695" t="s">
        <v>1106</v>
      </c>
      <c r="B329" s="288" t="s">
        <v>1107</v>
      </c>
      <c r="C329" s="308" t="s">
        <v>566</v>
      </c>
      <c r="D329" s="320">
        <v>50</v>
      </c>
      <c r="E329" s="304" t="s">
        <v>1108</v>
      </c>
      <c r="F329" s="287">
        <f>'F9'!K17</f>
        <v>0</v>
      </c>
    </row>
    <row r="330" spans="1:7" ht="19.5">
      <c r="A330" s="695"/>
      <c r="B330" s="288" t="s">
        <v>1109</v>
      </c>
      <c r="C330" s="308" t="s">
        <v>271</v>
      </c>
      <c r="D330" s="320">
        <v>255</v>
      </c>
      <c r="E330" s="304" t="s">
        <v>1110</v>
      </c>
      <c r="F330" s="287">
        <f>'F9'!M20</f>
        <v>0</v>
      </c>
    </row>
    <row r="331" spans="1:7" ht="19.5">
      <c r="A331" s="695"/>
      <c r="B331" s="288" t="s">
        <v>1111</v>
      </c>
      <c r="C331" s="308" t="s">
        <v>271</v>
      </c>
      <c r="D331" s="320">
        <v>255</v>
      </c>
      <c r="E331" s="304" t="s">
        <v>1112</v>
      </c>
      <c r="F331" s="287">
        <f>'F9'!M23</f>
        <v>0</v>
      </c>
    </row>
    <row r="332" spans="1:7" ht="19.5">
      <c r="A332" s="695" t="s">
        <v>1113</v>
      </c>
      <c r="B332" s="288" t="s">
        <v>1114</v>
      </c>
      <c r="C332" s="308" t="s">
        <v>271</v>
      </c>
      <c r="D332" s="320">
        <v>255</v>
      </c>
      <c r="E332" s="304" t="s">
        <v>1115</v>
      </c>
      <c r="F332" s="287">
        <f>'F9'!J26</f>
        <v>0</v>
      </c>
    </row>
    <row r="333" spans="1:7" ht="19.5">
      <c r="A333" s="695"/>
      <c r="B333" s="288" t="s">
        <v>1116</v>
      </c>
      <c r="C333" s="308" t="s">
        <v>271</v>
      </c>
      <c r="D333" s="320">
        <v>255</v>
      </c>
      <c r="E333" s="304" t="s">
        <v>1117</v>
      </c>
      <c r="F333" s="287">
        <f>'F9'!T26</f>
        <v>0</v>
      </c>
    </row>
    <row r="334" spans="1:7" ht="19.5">
      <c r="A334" s="695"/>
      <c r="B334" s="288" t="s">
        <v>1118</v>
      </c>
      <c r="C334" s="308" t="s">
        <v>271</v>
      </c>
      <c r="D334" s="320">
        <v>255</v>
      </c>
      <c r="E334" s="304" t="s">
        <v>1119</v>
      </c>
      <c r="F334" s="287">
        <f>'F9'!J27</f>
        <v>0</v>
      </c>
    </row>
    <row r="335" spans="1:7" ht="19.5">
      <c r="A335" s="695"/>
      <c r="B335" s="288" t="s">
        <v>1120</v>
      </c>
      <c r="C335" s="308" t="s">
        <v>271</v>
      </c>
      <c r="D335" s="320">
        <v>255</v>
      </c>
      <c r="E335" s="304" t="s">
        <v>1121</v>
      </c>
      <c r="F335" s="287">
        <f>'F9'!T27</f>
        <v>0</v>
      </c>
    </row>
    <row r="336" spans="1:7" ht="19.5">
      <c r="A336" s="695"/>
      <c r="B336" s="288" t="s">
        <v>1122</v>
      </c>
      <c r="C336" s="308" t="s">
        <v>271</v>
      </c>
      <c r="D336" s="320">
        <v>255</v>
      </c>
      <c r="E336" s="304" t="s">
        <v>1123</v>
      </c>
      <c r="F336" s="287">
        <f>'F9'!J28</f>
        <v>0</v>
      </c>
    </row>
    <row r="337" spans="1:6" ht="19.5">
      <c r="A337" s="695"/>
      <c r="B337" s="288" t="s">
        <v>1124</v>
      </c>
      <c r="C337" s="308" t="s">
        <v>271</v>
      </c>
      <c r="D337" s="320">
        <v>255</v>
      </c>
      <c r="E337" s="304" t="s">
        <v>1125</v>
      </c>
      <c r="F337" s="287">
        <f>'F9'!T28</f>
        <v>0</v>
      </c>
    </row>
    <row r="338" spans="1:6" ht="19.5">
      <c r="A338" s="695"/>
      <c r="B338" s="288" t="s">
        <v>1126</v>
      </c>
      <c r="C338" s="308" t="s">
        <v>271</v>
      </c>
      <c r="D338" s="320">
        <v>255</v>
      </c>
      <c r="E338" s="304" t="s">
        <v>1127</v>
      </c>
      <c r="F338" s="287">
        <f>'F9'!J29</f>
        <v>0</v>
      </c>
    </row>
    <row r="339" spans="1:6" ht="19.5">
      <c r="A339" s="695"/>
      <c r="B339" s="288" t="s">
        <v>1128</v>
      </c>
      <c r="C339" s="308" t="s">
        <v>271</v>
      </c>
      <c r="D339" s="320">
        <v>255</v>
      </c>
      <c r="E339" s="304" t="s">
        <v>1129</v>
      </c>
      <c r="F339" s="287">
        <f>'F9'!T29</f>
        <v>0</v>
      </c>
    </row>
    <row r="340" spans="1:6" ht="19.5">
      <c r="A340" s="695"/>
      <c r="B340" s="288" t="s">
        <v>1130</v>
      </c>
      <c r="C340" s="308" t="s">
        <v>271</v>
      </c>
      <c r="D340" s="320">
        <v>255</v>
      </c>
      <c r="E340" s="304" t="s">
        <v>1131</v>
      </c>
      <c r="F340" s="287">
        <f>'F9'!J30</f>
        <v>0</v>
      </c>
    </row>
    <row r="341" spans="1:6" ht="19.5">
      <c r="A341" s="695"/>
      <c r="B341" s="288" t="s">
        <v>1132</v>
      </c>
      <c r="C341" s="308" t="s">
        <v>271</v>
      </c>
      <c r="D341" s="320">
        <v>255</v>
      </c>
      <c r="E341" s="304" t="s">
        <v>1133</v>
      </c>
      <c r="F341" s="287">
        <f>'F9'!T30</f>
        <v>0</v>
      </c>
    </row>
    <row r="342" spans="1:6" ht="19.5">
      <c r="A342" s="695" t="s">
        <v>1134</v>
      </c>
      <c r="B342" s="288" t="s">
        <v>1135</v>
      </c>
      <c r="C342" s="308" t="s">
        <v>553</v>
      </c>
      <c r="D342" s="320">
        <v>10</v>
      </c>
      <c r="E342" s="304" t="s">
        <v>1136</v>
      </c>
      <c r="F342" s="319">
        <f>'F9'!L32</f>
        <v>0</v>
      </c>
    </row>
    <row r="343" spans="1:6" ht="19.5">
      <c r="A343" s="695"/>
      <c r="B343" s="288" t="s">
        <v>1137</v>
      </c>
      <c r="C343" s="308" t="s">
        <v>553</v>
      </c>
      <c r="D343" s="320">
        <v>10</v>
      </c>
      <c r="E343" s="304" t="s">
        <v>1138</v>
      </c>
      <c r="F343" s="319">
        <f>'F9'!U32</f>
        <v>0</v>
      </c>
    </row>
    <row r="344" spans="1:6" ht="19.5">
      <c r="A344" s="695" t="s">
        <v>1139</v>
      </c>
      <c r="B344" s="288" t="s">
        <v>1140</v>
      </c>
      <c r="C344" s="308" t="s">
        <v>634</v>
      </c>
      <c r="D344" s="320">
        <v>1500</v>
      </c>
      <c r="E344" s="304" t="s">
        <v>1141</v>
      </c>
      <c r="F344" s="287">
        <f>'F9'!A38</f>
        <v>0</v>
      </c>
    </row>
    <row r="345" spans="1:6" ht="19.5">
      <c r="A345" s="695"/>
      <c r="B345" s="288" t="s">
        <v>285</v>
      </c>
      <c r="C345" s="308" t="s">
        <v>634</v>
      </c>
      <c r="D345" s="320">
        <v>1500</v>
      </c>
      <c r="E345" s="304" t="s">
        <v>1142</v>
      </c>
      <c r="F345" s="287">
        <f>'F9'!Q38</f>
        <v>0</v>
      </c>
    </row>
    <row r="346" spans="1:6" ht="19.5">
      <c r="A346" s="695" t="s">
        <v>1143</v>
      </c>
      <c r="B346" s="288" t="s">
        <v>1140</v>
      </c>
      <c r="C346" s="308" t="s">
        <v>634</v>
      </c>
      <c r="D346" s="320">
        <v>1500</v>
      </c>
      <c r="E346" s="304" t="s">
        <v>1144</v>
      </c>
      <c r="F346" s="287">
        <f>'F9'!A42</f>
        <v>0</v>
      </c>
    </row>
    <row r="347" spans="1:6" ht="19.5">
      <c r="A347" s="695"/>
      <c r="B347" s="288" t="s">
        <v>285</v>
      </c>
      <c r="C347" s="308" t="s">
        <v>634</v>
      </c>
      <c r="D347" s="320">
        <v>1500</v>
      </c>
      <c r="E347" s="304" t="s">
        <v>1145</v>
      </c>
      <c r="F347" s="287">
        <f>'F9'!Q42</f>
        <v>0</v>
      </c>
    </row>
    <row r="348" spans="1:6" ht="19.5">
      <c r="A348" s="695" t="s">
        <v>1146</v>
      </c>
      <c r="B348" s="695"/>
      <c r="C348" s="308" t="s">
        <v>634</v>
      </c>
      <c r="D348" s="320">
        <v>1500</v>
      </c>
      <c r="E348" s="304" t="s">
        <v>1147</v>
      </c>
      <c r="F348" s="287">
        <f>'F9'!B45</f>
        <v>0</v>
      </c>
    </row>
    <row r="349" spans="1:6" ht="19.5">
      <c r="A349" s="703" t="s">
        <v>1148</v>
      </c>
      <c r="B349" s="703"/>
      <c r="C349" s="308" t="s">
        <v>634</v>
      </c>
      <c r="D349" s="320">
        <v>1000</v>
      </c>
      <c r="E349" s="304" t="s">
        <v>1149</v>
      </c>
      <c r="F349" s="287">
        <f>'F9'!J51</f>
        <v>0</v>
      </c>
    </row>
    <row r="350" spans="1:6" ht="19.5">
      <c r="A350" s="702" t="s">
        <v>1150</v>
      </c>
      <c r="B350" s="702"/>
      <c r="C350" s="308" t="s">
        <v>634</v>
      </c>
      <c r="D350" s="320">
        <v>1000</v>
      </c>
      <c r="E350" s="304" t="s">
        <v>1151</v>
      </c>
      <c r="F350" s="287">
        <f>'F9'!J53</f>
        <v>0</v>
      </c>
    </row>
    <row r="351" spans="1:6" ht="19.5">
      <c r="A351" s="695" t="s">
        <v>1152</v>
      </c>
      <c r="B351" s="288" t="s">
        <v>1153</v>
      </c>
      <c r="C351" s="308" t="s">
        <v>553</v>
      </c>
      <c r="D351" s="320">
        <v>10</v>
      </c>
      <c r="E351" s="304" t="s">
        <v>1154</v>
      </c>
      <c r="F351" s="319">
        <f>'F9'!N56</f>
        <v>0</v>
      </c>
    </row>
    <row r="352" spans="1:6" ht="19.5">
      <c r="A352" s="695"/>
      <c r="B352" s="288" t="s">
        <v>1155</v>
      </c>
      <c r="C352" s="308" t="s">
        <v>553</v>
      </c>
      <c r="D352" s="320">
        <v>10</v>
      </c>
      <c r="E352" s="304" t="s">
        <v>1156</v>
      </c>
      <c r="F352" s="319">
        <f>'F9'!N58</f>
        <v>0</v>
      </c>
    </row>
    <row r="353" spans="1:6" ht="19.5">
      <c r="A353" s="695"/>
      <c r="B353" s="288" t="s">
        <v>1157</v>
      </c>
      <c r="C353" s="308" t="s">
        <v>271</v>
      </c>
      <c r="D353" s="320">
        <v>255</v>
      </c>
      <c r="E353" s="304" t="s">
        <v>1158</v>
      </c>
      <c r="F353" s="287">
        <f>'F9'!N60</f>
        <v>0</v>
      </c>
    </row>
    <row r="354" spans="1:6" ht="19.5">
      <c r="A354" s="702" t="s">
        <v>1159</v>
      </c>
      <c r="B354" s="702"/>
      <c r="C354" s="308" t="s">
        <v>634</v>
      </c>
      <c r="D354" s="320">
        <v>1000</v>
      </c>
      <c r="E354" s="304" t="s">
        <v>1160</v>
      </c>
      <c r="F354" s="287">
        <f>'F9'!J63</f>
        <v>0</v>
      </c>
    </row>
    <row r="355" spans="1:6" ht="19.5">
      <c r="A355" s="702" t="s">
        <v>1161</v>
      </c>
      <c r="B355" s="702"/>
      <c r="C355" s="308" t="s">
        <v>634</v>
      </c>
      <c r="D355" s="320">
        <v>1000</v>
      </c>
      <c r="E355" s="304" t="s">
        <v>1162</v>
      </c>
      <c r="F355" s="287">
        <f>'F9'!J64</f>
        <v>0</v>
      </c>
    </row>
    <row r="356" spans="1:6" ht="19.5">
      <c r="A356" s="703" t="s">
        <v>1163</v>
      </c>
      <c r="B356" s="703"/>
      <c r="C356" s="308" t="s">
        <v>634</v>
      </c>
      <c r="D356" s="320">
        <v>1000</v>
      </c>
      <c r="E356" s="304" t="s">
        <v>1164</v>
      </c>
      <c r="F356" s="287">
        <f>'F9'!J71</f>
        <v>0</v>
      </c>
    </row>
    <row r="357" spans="1:6" ht="19.5">
      <c r="A357" s="702" t="s">
        <v>1165</v>
      </c>
      <c r="B357" s="702"/>
      <c r="C357" s="308" t="s">
        <v>634</v>
      </c>
      <c r="D357" s="320">
        <v>1000</v>
      </c>
      <c r="E357" s="304" t="s">
        <v>1166</v>
      </c>
      <c r="F357" s="287">
        <f>'F9'!J73</f>
        <v>0</v>
      </c>
    </row>
    <row r="358" spans="1:6" ht="19.5">
      <c r="A358" s="695" t="s">
        <v>1167</v>
      </c>
      <c r="B358" s="288" t="s">
        <v>1153</v>
      </c>
      <c r="C358" s="308" t="s">
        <v>553</v>
      </c>
      <c r="D358" s="320">
        <v>10</v>
      </c>
      <c r="E358" s="304" t="s">
        <v>1168</v>
      </c>
      <c r="F358" s="319">
        <f>'F9'!N76</f>
        <v>0</v>
      </c>
    </row>
    <row r="359" spans="1:6" ht="19.5">
      <c r="A359" s="695"/>
      <c r="B359" s="288" t="s">
        <v>1155</v>
      </c>
      <c r="C359" s="308" t="s">
        <v>553</v>
      </c>
      <c r="D359" s="320">
        <v>10</v>
      </c>
      <c r="E359" s="304" t="s">
        <v>1169</v>
      </c>
      <c r="F359" s="319">
        <f>'F9'!N78</f>
        <v>0</v>
      </c>
    </row>
    <row r="360" spans="1:6" ht="19.5">
      <c r="A360" s="695"/>
      <c r="B360" s="288" t="s">
        <v>1157</v>
      </c>
      <c r="C360" s="308" t="s">
        <v>271</v>
      </c>
      <c r="D360" s="320">
        <v>255</v>
      </c>
      <c r="E360" s="304" t="s">
        <v>1170</v>
      </c>
      <c r="F360" s="287">
        <f>'F9'!N80</f>
        <v>0</v>
      </c>
    </row>
    <row r="361" spans="1:6" ht="19.5">
      <c r="A361" s="702" t="s">
        <v>1171</v>
      </c>
      <c r="B361" s="702"/>
      <c r="C361" s="308" t="s">
        <v>634</v>
      </c>
      <c r="D361" s="320">
        <v>1000</v>
      </c>
      <c r="E361" s="304" t="s">
        <v>1172</v>
      </c>
      <c r="F361" s="287">
        <f>'F9'!J83</f>
        <v>0</v>
      </c>
    </row>
    <row r="362" spans="1:6" ht="19.5">
      <c r="A362" s="702" t="s">
        <v>1173</v>
      </c>
      <c r="B362" s="702"/>
      <c r="C362" s="308" t="s">
        <v>634</v>
      </c>
      <c r="D362" s="320">
        <v>1000</v>
      </c>
      <c r="E362" s="304" t="s">
        <v>1174</v>
      </c>
      <c r="F362" s="287">
        <f>'F9'!J85</f>
        <v>0</v>
      </c>
    </row>
    <row r="363" spans="1:6" ht="19.5">
      <c r="A363" s="695" t="s">
        <v>1175</v>
      </c>
      <c r="B363" s="320">
        <v>1</v>
      </c>
      <c r="C363" s="308" t="s">
        <v>701</v>
      </c>
      <c r="D363" s="320">
        <v>100</v>
      </c>
      <c r="E363" s="304" t="s">
        <v>1176</v>
      </c>
      <c r="F363" s="287">
        <f>'F9'!K91</f>
        <v>0</v>
      </c>
    </row>
    <row r="364" spans="1:6" ht="19.5">
      <c r="A364" s="695"/>
      <c r="B364" s="320">
        <v>2</v>
      </c>
      <c r="C364" s="308" t="s">
        <v>701</v>
      </c>
      <c r="D364" s="320">
        <v>100</v>
      </c>
      <c r="E364" s="304" t="s">
        <v>1177</v>
      </c>
      <c r="F364" s="287">
        <f>'F9'!K93</f>
        <v>0</v>
      </c>
    </row>
    <row r="365" spans="1:6" ht="19.5">
      <c r="A365" s="695"/>
      <c r="B365" s="320">
        <v>3</v>
      </c>
      <c r="C365" s="308" t="s">
        <v>701</v>
      </c>
      <c r="D365" s="320">
        <v>100</v>
      </c>
      <c r="E365" s="304" t="s">
        <v>1178</v>
      </c>
      <c r="F365" s="287">
        <f>'F9'!K95</f>
        <v>0</v>
      </c>
    </row>
    <row r="366" spans="1:6" ht="19.5">
      <c r="A366" s="695"/>
      <c r="B366" s="320">
        <v>4</v>
      </c>
      <c r="C366" s="308" t="s">
        <v>701</v>
      </c>
      <c r="D366" s="320">
        <v>100</v>
      </c>
      <c r="E366" s="304" t="s">
        <v>1179</v>
      </c>
      <c r="F366" s="287">
        <f>'F9'!K97</f>
        <v>0</v>
      </c>
    </row>
    <row r="367" spans="1:6" ht="19.5">
      <c r="A367" s="695"/>
      <c r="B367" s="320">
        <v>5</v>
      </c>
      <c r="C367" s="308" t="s">
        <v>701</v>
      </c>
      <c r="D367" s="320">
        <v>100</v>
      </c>
      <c r="E367" s="304" t="s">
        <v>1180</v>
      </c>
      <c r="F367" s="287">
        <f>'F9'!K99</f>
        <v>0</v>
      </c>
    </row>
    <row r="368" spans="1:6" ht="19.5">
      <c r="A368" s="695"/>
      <c r="B368" s="320">
        <v>6</v>
      </c>
      <c r="C368" s="308" t="s">
        <v>701</v>
      </c>
      <c r="D368" s="320">
        <v>100</v>
      </c>
      <c r="E368" s="304" t="s">
        <v>1181</v>
      </c>
      <c r="F368" s="287">
        <f>'F9'!K101</f>
        <v>0</v>
      </c>
    </row>
    <row r="369" spans="1:6" ht="19.5">
      <c r="A369" s="695"/>
      <c r="B369" s="320">
        <v>7</v>
      </c>
      <c r="C369" s="308" t="s">
        <v>701</v>
      </c>
      <c r="D369" s="320">
        <v>100</v>
      </c>
      <c r="E369" s="304" t="s">
        <v>1182</v>
      </c>
      <c r="F369" s="287">
        <f>'F9'!K103</f>
        <v>0</v>
      </c>
    </row>
  </sheetData>
  <sheetProtection algorithmName="SHA-512" hashValue="OWfAf4BLQeib24uuu5CylP82ZYlKCy/g9FkMqpGMUGNK42RK9IUk5+2okLMrzHvdJ6Gu3yXv01bZzu5kMZ0/Jw==" saltValue="dpnlpeDjJMHBCFsfxKY+Qw==" spinCount="100000" sheet="1" scenarios="1" selectLockedCells="1" selectUnlockedCells="1"/>
  <customSheetViews>
    <customSheetView guid="{F5BE8772-6784-FB4C-8209-94E9FCC2FC4F}" scale="80" topLeftCell="A118">
      <selection activeCell="AB6" sqref="AB6"/>
      <pageMargins left="0.69930555555555596" right="0.69930555555555596" top="0.75" bottom="0.75" header="0.3" footer="0.3"/>
      <pageSetup paperSize="9" orientation="portrait" r:id="rId1"/>
    </customSheetView>
  </customSheetViews>
  <mergeCells count="87">
    <mergeCell ref="A88:B88"/>
    <mergeCell ref="A358:A360"/>
    <mergeCell ref="A361:B361"/>
    <mergeCell ref="A362:B362"/>
    <mergeCell ref="A363:A369"/>
    <mergeCell ref="A357:B357"/>
    <mergeCell ref="A356:B356"/>
    <mergeCell ref="A329:A331"/>
    <mergeCell ref="A324:B324"/>
    <mergeCell ref="A325:B325"/>
    <mergeCell ref="A326:B326"/>
    <mergeCell ref="A327:A328"/>
    <mergeCell ref="A349:B349"/>
    <mergeCell ref="A350:B350"/>
    <mergeCell ref="A351:A353"/>
    <mergeCell ref="A354:B354"/>
    <mergeCell ref="A355:B355"/>
    <mergeCell ref="A332:A341"/>
    <mergeCell ref="A342:A343"/>
    <mergeCell ref="A344:A345"/>
    <mergeCell ref="A346:A347"/>
    <mergeCell ref="A348:B348"/>
    <mergeCell ref="A319:A322"/>
    <mergeCell ref="A214:A220"/>
    <mergeCell ref="A221:A222"/>
    <mergeCell ref="A223:B223"/>
    <mergeCell ref="A224:B224"/>
    <mergeCell ref="A225:A254"/>
    <mergeCell ref="A255:A273"/>
    <mergeCell ref="A274:A276"/>
    <mergeCell ref="A277:A280"/>
    <mergeCell ref="A281:A309"/>
    <mergeCell ref="A310:A313"/>
    <mergeCell ref="A314:A318"/>
    <mergeCell ref="A211:A213"/>
    <mergeCell ref="A150:B150"/>
    <mergeCell ref="A151:B151"/>
    <mergeCell ref="A152:B152"/>
    <mergeCell ref="A153:A160"/>
    <mergeCell ref="A161:A165"/>
    <mergeCell ref="A167:B167"/>
    <mergeCell ref="A168:A173"/>
    <mergeCell ref="A175:A195"/>
    <mergeCell ref="A196:A205"/>
    <mergeCell ref="A207:B207"/>
    <mergeCell ref="A208:A210"/>
    <mergeCell ref="A141:A149"/>
    <mergeCell ref="A111:B111"/>
    <mergeCell ref="A112:B112"/>
    <mergeCell ref="A113:B113"/>
    <mergeCell ref="A114:B114"/>
    <mergeCell ref="A115:B115"/>
    <mergeCell ref="A116:B116"/>
    <mergeCell ref="A117:B117"/>
    <mergeCell ref="A118:A120"/>
    <mergeCell ref="A121:A123"/>
    <mergeCell ref="A124:A131"/>
    <mergeCell ref="A132:A140"/>
    <mergeCell ref="A105:A110"/>
    <mergeCell ref="A89:B89"/>
    <mergeCell ref="A90:A91"/>
    <mergeCell ref="A92:A93"/>
    <mergeCell ref="A94:B94"/>
    <mergeCell ref="A95:B95"/>
    <mergeCell ref="A96:B96"/>
    <mergeCell ref="A97:B97"/>
    <mergeCell ref="A98:B98"/>
    <mergeCell ref="A99:B99"/>
    <mergeCell ref="A100:A104"/>
    <mergeCell ref="A87:B87"/>
    <mergeCell ref="A42:A44"/>
    <mergeCell ref="A45:A51"/>
    <mergeCell ref="A52:A61"/>
    <mergeCell ref="A62:A63"/>
    <mergeCell ref="A67:E67"/>
    <mergeCell ref="A68:B68"/>
    <mergeCell ref="A75:E75"/>
    <mergeCell ref="A77:E77"/>
    <mergeCell ref="A79:E79"/>
    <mergeCell ref="A80:A81"/>
    <mergeCell ref="A82:A85"/>
    <mergeCell ref="A40:A41"/>
    <mergeCell ref="A1:E1"/>
    <mergeCell ref="A2:B2"/>
    <mergeCell ref="A27:A30"/>
    <mergeCell ref="A31:A34"/>
    <mergeCell ref="A35:A39"/>
  </mergeCells>
  <phoneticPr fontId="16"/>
  <pageMargins left="0.69930555555555596" right="0.69930555555555596"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F1</vt:lpstr>
      <vt:lpstr>F2</vt:lpstr>
      <vt:lpstr>F3-5</vt:lpstr>
      <vt:lpstr>F6</vt:lpstr>
      <vt:lpstr>F7</vt:lpstr>
      <vt:lpstr>F8</vt:lpstr>
      <vt:lpstr>F9</vt:lpstr>
      <vt:lpstr>forSystem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中尾崇之</dc:creator>
  <cp:lastModifiedBy>NCA20103</cp:lastModifiedBy>
  <cp:lastPrinted>2020-01-14T06:30:38Z</cp:lastPrinted>
  <dcterms:created xsi:type="dcterms:W3CDTF">2018-09-04T06:18:00Z</dcterms:created>
  <dcterms:modified xsi:type="dcterms:W3CDTF">2022-07-05T08:19:17Z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