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autoCompressPictures="0"/>
  <mc:AlternateContent xmlns:mc="http://schemas.openxmlformats.org/markup-compatibility/2006">
    <mc:Choice Requires="x15">
      <x15ac:absPath xmlns:x15ac="http://schemas.microsoft.com/office/spreadsheetml/2010/11/ac" url="/Users/seom/Documents/農業をはじめるJP/保守作業_雇用就農資金/20240226_第1回募集開始/雇用就農資金R6-1/"/>
    </mc:Choice>
  </mc:AlternateContent>
  <xr:revisionPtr revIDLastSave="0" documentId="13_ncr:1_{4434C276-D84B-ED47-88FE-F5C80B01DE65}" xr6:coauthVersionLast="47" xr6:coauthVersionMax="47" xr10:uidLastSave="{00000000-0000-0000-0000-000000000000}"/>
  <bookViews>
    <workbookView xWindow="280" yWindow="1140" windowWidth="21740" windowHeight="16300" xr2:uid="{00000000-000D-0000-FFFF-FFFF00000000}"/>
  </bookViews>
  <sheets>
    <sheet name="F1" sheetId="2" r:id="rId1"/>
    <sheet name="F2" sheetId="3" r:id="rId2"/>
    <sheet name="F3-5" sheetId="4" r:id="rId3"/>
    <sheet name="F6" sheetId="11" r:id="rId4"/>
    <sheet name="F7" sheetId="5" r:id="rId5"/>
    <sheet name="F8" sheetId="12" r:id="rId6"/>
    <sheet name="forSystem" sheetId="7" r:id="rId7"/>
  </sheets>
  <definedNames>
    <definedName name="_xlnm._FilterDatabase" localSheetId="6" hidden="1">forSystem!$E$1:$E$501</definedName>
    <definedName name="_xlnm.Print_Area" localSheetId="4">'F7'!$A$1:$AG$182</definedName>
  </definedNames>
  <calcPr calcId="191029"/>
  <customWorkbookViews>
    <customWorkbookView name="中尾 崇之 - 個人用ビュー" guid="{F5BE8772-6784-FB4C-8209-94E9FCC2FC4F}" mergeInterval="0" personalView="1" xWindow="33" yWindow="30" windowWidth="1453" windowHeight="88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7" l="1"/>
  <c r="F40" i="7"/>
  <c r="S87" i="2"/>
  <c r="S103" i="2"/>
  <c r="S99" i="2"/>
  <c r="S95" i="2"/>
  <c r="S91" i="2"/>
  <c r="Q8" i="3"/>
  <c r="O68" i="2"/>
  <c r="B22" i="3" l="1"/>
  <c r="O49" i="3"/>
  <c r="L48" i="7" s="1"/>
  <c r="O50" i="3"/>
  <c r="L49" i="7" s="1"/>
  <c r="O51" i="3"/>
  <c r="L50" i="7" s="1"/>
  <c r="P49" i="7"/>
  <c r="P50" i="7"/>
  <c r="P51" i="7"/>
  <c r="P52" i="7"/>
  <c r="P53" i="7"/>
  <c r="P54" i="7"/>
  <c r="P55" i="7"/>
  <c r="P56" i="7"/>
  <c r="P57" i="7"/>
  <c r="P48" i="7"/>
  <c r="O49" i="7"/>
  <c r="O50" i="7"/>
  <c r="O51" i="7"/>
  <c r="O52" i="7"/>
  <c r="O53" i="7"/>
  <c r="O54" i="7"/>
  <c r="O55" i="7"/>
  <c r="O56" i="7"/>
  <c r="O57" i="7"/>
  <c r="O48" i="7"/>
  <c r="M49" i="7"/>
  <c r="N49" i="7"/>
  <c r="M50" i="7"/>
  <c r="N50" i="7"/>
  <c r="L51" i="7"/>
  <c r="M51" i="7"/>
  <c r="N51" i="7"/>
  <c r="L52" i="7"/>
  <c r="M52" i="7"/>
  <c r="N52" i="7"/>
  <c r="L53" i="7"/>
  <c r="M53" i="7"/>
  <c r="N53" i="7"/>
  <c r="L54" i="7"/>
  <c r="M54" i="7"/>
  <c r="N54" i="7"/>
  <c r="L55" i="7"/>
  <c r="M55" i="7"/>
  <c r="N55" i="7"/>
  <c r="L56" i="7"/>
  <c r="M56" i="7"/>
  <c r="N56" i="7"/>
  <c r="L57" i="7"/>
  <c r="M57" i="7"/>
  <c r="N57" i="7"/>
  <c r="N48" i="7"/>
  <c r="M48" i="7"/>
  <c r="F117" i="7"/>
  <c r="F113" i="7"/>
  <c r="F97" i="7"/>
  <c r="F89" i="7"/>
  <c r="F93" i="7"/>
  <c r="L20" i="7"/>
  <c r="T11" i="5"/>
  <c r="H14" i="3"/>
  <c r="Y113" i="11"/>
  <c r="N44" i="7"/>
  <c r="K173" i="5" s="1"/>
  <c r="V37" i="12"/>
  <c r="J37" i="12"/>
  <c r="V27" i="12"/>
  <c r="J27" i="12"/>
  <c r="S26" i="12"/>
  <c r="AA80" i="2"/>
  <c r="M111" i="2"/>
  <c r="S108" i="2"/>
  <c r="R9" i="2"/>
  <c r="X22" i="3"/>
  <c r="A2" i="12"/>
  <c r="A2" i="5"/>
  <c r="A2" i="11"/>
  <c r="A2" i="4"/>
  <c r="A2" i="3"/>
  <c r="P37" i="5"/>
  <c r="F297" i="7"/>
  <c r="F296" i="7"/>
  <c r="U112" i="11"/>
  <c r="K112" i="11"/>
  <c r="F209" i="7"/>
  <c r="P58" i="7" l="1"/>
  <c r="W73" i="3" s="1"/>
  <c r="F215" i="7" s="1"/>
  <c r="O52" i="3"/>
  <c r="O53" i="3"/>
  <c r="O54" i="3"/>
  <c r="O55" i="3"/>
  <c r="O56" i="3"/>
  <c r="O57" i="3"/>
  <c r="O58" i="3"/>
  <c r="F204" i="7"/>
  <c r="F196" i="7"/>
  <c r="F188" i="7"/>
  <c r="F180" i="7"/>
  <c r="F172" i="7"/>
  <c r="F164" i="7"/>
  <c r="F156" i="7"/>
  <c r="F148" i="7"/>
  <c r="F140" i="7"/>
  <c r="F203" i="7"/>
  <c r="F195" i="7"/>
  <c r="F187" i="7"/>
  <c r="F179" i="7"/>
  <c r="F171" i="7"/>
  <c r="F163" i="7"/>
  <c r="F155" i="7"/>
  <c r="F147" i="7"/>
  <c r="F139" i="7"/>
  <c r="F131" i="7"/>
  <c r="F239" i="7"/>
  <c r="F238" i="7"/>
  <c r="F234" i="7"/>
  <c r="K9" i="3"/>
  <c r="Y19" i="5"/>
  <c r="P19" i="5"/>
  <c r="F132" i="7"/>
  <c r="A2" i="2" l="1"/>
  <c r="P8" i="12"/>
  <c r="M8" i="12"/>
  <c r="AB8" i="12" s="1"/>
  <c r="N39" i="7"/>
  <c r="A46" i="2" s="1"/>
  <c r="N40" i="7"/>
  <c r="N43" i="7"/>
  <c r="N41" i="7"/>
  <c r="N42" i="7"/>
  <c r="F208" i="7" l="1"/>
  <c r="F207" i="7"/>
  <c r="F206" i="7"/>
  <c r="F202" i="7"/>
  <c r="F201" i="7"/>
  <c r="F200" i="7"/>
  <c r="F199" i="7"/>
  <c r="F198" i="7"/>
  <c r="F194" i="7"/>
  <c r="F193" i="7"/>
  <c r="F192" i="7"/>
  <c r="F191" i="7"/>
  <c r="F190" i="7"/>
  <c r="F186" i="7"/>
  <c r="F185" i="7"/>
  <c r="F184" i="7"/>
  <c r="F183" i="7"/>
  <c r="F182" i="7"/>
  <c r="F178" i="7"/>
  <c r="F177" i="7"/>
  <c r="F176" i="7"/>
  <c r="F175" i="7"/>
  <c r="F174" i="7"/>
  <c r="F170" i="7"/>
  <c r="F169" i="7"/>
  <c r="F168" i="7"/>
  <c r="F167" i="7"/>
  <c r="F166" i="7"/>
  <c r="F162" i="7"/>
  <c r="F161" i="7"/>
  <c r="F160" i="7"/>
  <c r="F159" i="7"/>
  <c r="F158" i="7"/>
  <c r="F154" i="7"/>
  <c r="F153" i="7"/>
  <c r="F152" i="7"/>
  <c r="F151" i="7"/>
  <c r="F150" i="7"/>
  <c r="F146" i="7"/>
  <c r="F145" i="7"/>
  <c r="F144" i="7"/>
  <c r="F143" i="7"/>
  <c r="F142" i="7"/>
  <c r="F138" i="7"/>
  <c r="F137" i="7"/>
  <c r="F136" i="7"/>
  <c r="F135" i="7"/>
  <c r="F134" i="7"/>
  <c r="F130" i="7"/>
  <c r="F127" i="7"/>
  <c r="F129" i="7"/>
  <c r="F128" i="7"/>
  <c r="F126" i="7"/>
  <c r="F125" i="7"/>
  <c r="F124" i="7"/>
  <c r="F123" i="7"/>
  <c r="F122" i="7"/>
  <c r="F121" i="7"/>
  <c r="F120" i="7"/>
  <c r="F119" i="7"/>
  <c r="F118" i="7"/>
  <c r="F116" i="7"/>
  <c r="F115" i="7"/>
  <c r="F114" i="7"/>
  <c r="F112" i="7"/>
  <c r="F111" i="7"/>
  <c r="F110" i="7"/>
  <c r="F109" i="7"/>
  <c r="F108" i="7"/>
  <c r="F107" i="7"/>
  <c r="F106" i="7"/>
  <c r="F105" i="7"/>
  <c r="F104" i="7"/>
  <c r="F103" i="7"/>
  <c r="F102" i="7"/>
  <c r="F101" i="7"/>
  <c r="F100" i="7"/>
  <c r="F99" i="7"/>
  <c r="F98" i="7"/>
  <c r="F96" i="7"/>
  <c r="F95" i="7"/>
  <c r="F94" i="7"/>
  <c r="F92" i="7"/>
  <c r="F91" i="7"/>
  <c r="F90" i="7"/>
  <c r="F88" i="7"/>
  <c r="O73" i="3"/>
  <c r="K73" i="3"/>
  <c r="F212" i="7" s="1"/>
  <c r="B73" i="3"/>
  <c r="F210" i="7" s="1"/>
  <c r="S73" i="3" l="1"/>
  <c r="F214" i="7" s="1"/>
  <c r="F213" i="7"/>
  <c r="G73" i="3"/>
  <c r="F211" i="7" s="1"/>
  <c r="F133" i="7"/>
  <c r="F141" i="7"/>
  <c r="F149" i="7"/>
  <c r="F157" i="7"/>
  <c r="F165" i="7"/>
  <c r="F173" i="7"/>
  <c r="F181" i="7"/>
  <c r="F189" i="7"/>
  <c r="F197" i="7"/>
  <c r="F205" i="7"/>
  <c r="AC73" i="3" l="1"/>
  <c r="F374" i="7"/>
  <c r="D40" i="12"/>
  <c r="F62" i="7"/>
  <c r="F63" i="7"/>
  <c r="F61" i="7"/>
  <c r="F60" i="7"/>
  <c r="F220" i="7" l="1"/>
  <c r="Q106" i="2"/>
  <c r="Z160" i="5"/>
  <c r="Z158" i="5"/>
  <c r="M127" i="2"/>
  <c r="L77" i="5"/>
  <c r="W76" i="5"/>
  <c r="F280" i="7"/>
  <c r="F240" i="7"/>
  <c r="S24" i="12"/>
  <c r="R22" i="12"/>
  <c r="R20" i="12"/>
  <c r="F219" i="7"/>
  <c r="L16" i="7" l="1"/>
  <c r="M16" i="7" s="1"/>
  <c r="F35" i="7"/>
  <c r="N16" i="7" l="1"/>
  <c r="O16" i="7" s="1"/>
  <c r="F64" i="7" l="1"/>
  <c r="T7" i="5"/>
  <c r="F473" i="7"/>
  <c r="F471" i="7"/>
  <c r="F469" i="7"/>
  <c r="F472" i="7"/>
  <c r="F470" i="7"/>
  <c r="F467" i="7"/>
  <c r="F468" i="7"/>
  <c r="F466" i="7"/>
  <c r="F465" i="7"/>
  <c r="F67" i="7"/>
  <c r="F80" i="7" l="1"/>
  <c r="F78" i="7"/>
  <c r="F464" i="7"/>
  <c r="F463" i="7"/>
  <c r="F462" i="7"/>
  <c r="F461" i="7"/>
  <c r="F460" i="7"/>
  <c r="F459" i="7"/>
  <c r="F458" i="7"/>
  <c r="F457" i="7"/>
  <c r="F494" i="7"/>
  <c r="F493" i="7"/>
  <c r="F492" i="7"/>
  <c r="F491" i="7"/>
  <c r="F490" i="7"/>
  <c r="F489" i="7"/>
  <c r="F488" i="7"/>
  <c r="F487" i="7"/>
  <c r="F486" i="7"/>
  <c r="F485" i="7"/>
  <c r="F484" i="7"/>
  <c r="F483" i="7"/>
  <c r="F482" i="7"/>
  <c r="F481" i="7"/>
  <c r="F480" i="7"/>
  <c r="F479" i="7"/>
  <c r="F478" i="7"/>
  <c r="F477" i="7"/>
  <c r="F476" i="7"/>
  <c r="F475" i="7"/>
  <c r="F474" i="7"/>
  <c r="F501" i="7"/>
  <c r="F500" i="7"/>
  <c r="F499" i="7"/>
  <c r="F498" i="7"/>
  <c r="F497" i="7"/>
  <c r="F496" i="7"/>
  <c r="F495" i="7"/>
  <c r="F453" i="7"/>
  <c r="F449" i="7"/>
  <c r="F447" i="7"/>
  <c r="F448" i="7"/>
  <c r="F446" i="7"/>
  <c r="F439" i="7"/>
  <c r="F436" i="7"/>
  <c r="F434" i="7"/>
  <c r="F433" i="7"/>
  <c r="F431" i="7"/>
  <c r="F430" i="7"/>
  <c r="F429" i="7"/>
  <c r="F428" i="7"/>
  <c r="F427" i="7"/>
  <c r="F426" i="7"/>
  <c r="F425" i="7"/>
  <c r="F424" i="7"/>
  <c r="F423" i="7"/>
  <c r="F422" i="7"/>
  <c r="F421" i="7"/>
  <c r="F418" i="7"/>
  <c r="F417" i="7"/>
  <c r="F416" i="7"/>
  <c r="F415" i="7"/>
  <c r="F414" i="7"/>
  <c r="F413" i="7"/>
  <c r="F412" i="7"/>
  <c r="F411" i="7"/>
  <c r="F409" i="7"/>
  <c r="F407" i="7"/>
  <c r="F405" i="7"/>
  <c r="F403" i="7"/>
  <c r="F402" i="7"/>
  <c r="F401" i="7"/>
  <c r="F398" i="7"/>
  <c r="F397" i="7"/>
  <c r="F394" i="7"/>
  <c r="F393" i="7"/>
  <c r="F390" i="7"/>
  <c r="F389" i="7"/>
  <c r="F356" i="7"/>
  <c r="F355" i="7"/>
  <c r="F354" i="7"/>
  <c r="F353" i="7"/>
  <c r="F350" i="7"/>
  <c r="F347" i="7"/>
  <c r="F346" i="7"/>
  <c r="F343" i="7"/>
  <c r="F340" i="7"/>
  <c r="F337" i="7"/>
  <c r="F336" i="7"/>
  <c r="F335" i="7"/>
  <c r="F334" i="7"/>
  <c r="F333" i="7"/>
  <c r="F332" i="7"/>
  <c r="F331" i="7"/>
  <c r="F330" i="7"/>
  <c r="F322" i="7"/>
  <c r="F321" i="7"/>
  <c r="F320" i="7"/>
  <c r="F318" i="7"/>
  <c r="F317" i="7"/>
  <c r="F316" i="7"/>
  <c r="F314" i="7"/>
  <c r="F313" i="7"/>
  <c r="F312" i="7"/>
  <c r="F309" i="7"/>
  <c r="F310" i="7"/>
  <c r="F308" i="7"/>
  <c r="F306" i="7"/>
  <c r="F303" i="7"/>
  <c r="F300" i="7"/>
  <c r="F295" i="7"/>
  <c r="F294" i="7"/>
  <c r="F293" i="7"/>
  <c r="F292" i="7"/>
  <c r="F291" i="7"/>
  <c r="F277" i="7"/>
  <c r="F274" i="7"/>
  <c r="F273" i="7"/>
  <c r="F272" i="7"/>
  <c r="F271" i="7"/>
  <c r="F269" i="7"/>
  <c r="F268" i="7"/>
  <c r="F265" i="7"/>
  <c r="F263" i="7"/>
  <c r="F262" i="7"/>
  <c r="F259" i="7"/>
  <c r="F256" i="7"/>
  <c r="F255" i="7"/>
  <c r="F254" i="7"/>
  <c r="F250" i="7"/>
  <c r="F249" i="7"/>
  <c r="F248" i="7"/>
  <c r="F247" i="7"/>
  <c r="F246" i="7"/>
  <c r="F245" i="7"/>
  <c r="F244" i="7"/>
  <c r="F243" i="7"/>
  <c r="F242" i="7"/>
  <c r="F241" i="7"/>
  <c r="F237" i="7"/>
  <c r="F236" i="7"/>
  <c r="F235" i="7"/>
  <c r="F233" i="7"/>
  <c r="F232" i="7"/>
  <c r="F231" i="7"/>
  <c r="F230" i="7"/>
  <c r="F226" i="7"/>
  <c r="F224" i="7"/>
  <c r="F223" i="7"/>
  <c r="F222" i="7"/>
  <c r="F221" i="7"/>
  <c r="F85" i="7"/>
  <c r="F84" i="7"/>
  <c r="F76" i="7"/>
  <c r="F74" i="7"/>
  <c r="F73" i="7"/>
  <c r="F72" i="7"/>
  <c r="F71" i="7"/>
  <c r="F66" i="7"/>
  <c r="F54" i="7"/>
  <c r="F51" i="7"/>
  <c r="F48" i="7"/>
  <c r="F47" i="7"/>
  <c r="F45" i="7"/>
  <c r="F34" i="7"/>
  <c r="F31" i="7"/>
  <c r="F27" i="7"/>
  <c r="F25" i="7"/>
  <c r="F24" i="7"/>
  <c r="F23" i="7"/>
  <c r="F22" i="7"/>
  <c r="F21" i="7"/>
  <c r="F19" i="7"/>
  <c r="F20" i="7"/>
  <c r="F18" i="7"/>
  <c r="F17" i="7"/>
  <c r="F16" i="7"/>
  <c r="F58" i="7"/>
  <c r="F57" i="7"/>
  <c r="F56" i="7"/>
  <c r="F55" i="7"/>
  <c r="F454" i="7"/>
  <c r="F452" i="7"/>
  <c r="F451" i="7"/>
  <c r="F445" i="7"/>
  <c r="F444" i="7"/>
  <c r="F443" i="7"/>
  <c r="F442" i="7"/>
  <c r="F441" i="7"/>
  <c r="F440" i="7"/>
  <c r="F438" i="7"/>
  <c r="F437" i="7"/>
  <c r="F435" i="7"/>
  <c r="F420" i="7"/>
  <c r="F419" i="7"/>
  <c r="F410" i="7"/>
  <c r="F408" i="7"/>
  <c r="F406" i="7"/>
  <c r="F404" i="7"/>
  <c r="F400" i="7"/>
  <c r="F399" i="7"/>
  <c r="F396" i="7"/>
  <c r="F395" i="7"/>
  <c r="F392" i="7"/>
  <c r="F391" i="7"/>
  <c r="F388" i="7"/>
  <c r="F387" i="7"/>
  <c r="F386" i="7"/>
  <c r="F385" i="7"/>
  <c r="F384" i="7"/>
  <c r="F383" i="7"/>
  <c r="F382" i="7"/>
  <c r="F381" i="7"/>
  <c r="F380" i="7"/>
  <c r="F379" i="7"/>
  <c r="F378" i="7"/>
  <c r="F377" i="7"/>
  <c r="F376" i="7"/>
  <c r="F375" i="7"/>
  <c r="F373" i="7"/>
  <c r="F372" i="7"/>
  <c r="F371" i="7"/>
  <c r="F370" i="7"/>
  <c r="F369" i="7"/>
  <c r="F368" i="7"/>
  <c r="F367" i="7"/>
  <c r="F366" i="7"/>
  <c r="F365" i="7"/>
  <c r="F364" i="7"/>
  <c r="F363" i="7"/>
  <c r="F362" i="7"/>
  <c r="F361" i="7"/>
  <c r="F360" i="7"/>
  <c r="F359" i="7"/>
  <c r="F358" i="7"/>
  <c r="F357" i="7"/>
  <c r="F352" i="7"/>
  <c r="F351" i="7"/>
  <c r="F349" i="7"/>
  <c r="F348" i="7"/>
  <c r="F345" i="7"/>
  <c r="F344" i="7"/>
  <c r="F342" i="7"/>
  <c r="F341" i="7"/>
  <c r="F323" i="7"/>
  <c r="F319" i="7"/>
  <c r="F315" i="7"/>
  <c r="F311" i="7"/>
  <c r="F305" i="7"/>
  <c r="F304" i="7"/>
  <c r="F302" i="7"/>
  <c r="F301" i="7"/>
  <c r="F279" i="7"/>
  <c r="F278" i="7"/>
  <c r="F276" i="7"/>
  <c r="F275" i="7"/>
  <c r="F270" i="7"/>
  <c r="F266" i="7"/>
  <c r="F264" i="7"/>
  <c r="F261" i="7"/>
  <c r="F260" i="7"/>
  <c r="F258" i="7"/>
  <c r="F257" i="7"/>
  <c r="F253" i="7"/>
  <c r="F252" i="7"/>
  <c r="F251" i="7"/>
  <c r="F228" i="7"/>
  <c r="F227" i="7"/>
  <c r="F83" i="7"/>
  <c r="F82" i="7"/>
  <c r="F75" i="7"/>
  <c r="F11" i="7"/>
  <c r="F65" i="7"/>
  <c r="F59" i="7"/>
  <c r="F53" i="7"/>
  <c r="F52" i="7"/>
  <c r="F50" i="7"/>
  <c r="F49" i="7"/>
  <c r="F46" i="7"/>
  <c r="F44" i="7"/>
  <c r="F39" i="7"/>
  <c r="F38" i="7"/>
  <c r="F37" i="7"/>
  <c r="F36" i="7"/>
  <c r="F33" i="7"/>
  <c r="F32" i="7"/>
  <c r="F30" i="7"/>
  <c r="F29" i="7"/>
  <c r="F28" i="7"/>
  <c r="F26" i="7"/>
  <c r="F15" i="7"/>
  <c r="F14" i="7"/>
  <c r="F13" i="7"/>
  <c r="F12" i="7"/>
  <c r="F10" i="7"/>
  <c r="F9" i="7"/>
  <c r="F8" i="7"/>
  <c r="F7" i="7"/>
  <c r="F6" i="7"/>
  <c r="F5" i="7"/>
  <c r="F3" i="7"/>
  <c r="F4" i="7"/>
  <c r="M12" i="5" l="1"/>
  <c r="B10" i="5"/>
  <c r="B6" i="5"/>
  <c r="B73" i="11"/>
  <c r="M70" i="11"/>
  <c r="U72" i="11"/>
  <c r="M72" i="11"/>
  <c r="AE106" i="11"/>
  <c r="AE104" i="11"/>
  <c r="AE102" i="11"/>
  <c r="S98" i="11"/>
  <c r="K110" i="11"/>
  <c r="M8" i="5" l="1"/>
  <c r="S19" i="11"/>
  <c r="U19" i="11" s="1"/>
  <c r="X48" i="11"/>
  <c r="X63" i="2"/>
  <c r="P31" i="11"/>
  <c r="T16" i="11"/>
  <c r="K19" i="11"/>
  <c r="F229" i="7" s="1"/>
  <c r="AB76" i="2"/>
  <c r="V76" i="2"/>
  <c r="P33" i="11" l="1"/>
  <c r="Q35" i="11"/>
  <c r="K38" i="11"/>
  <c r="S22" i="3" l="1"/>
  <c r="F86" i="7" s="1"/>
  <c r="AD21" i="3" l="1"/>
  <c r="F87" i="7" l="1"/>
  <c r="Y76" i="11"/>
  <c r="F267" i="7" s="1"/>
  <c r="L26" i="7"/>
  <c r="N23" i="7"/>
  <c r="N24" i="7" s="1"/>
  <c r="M23" i="7"/>
  <c r="L23" i="7"/>
  <c r="L24" i="7" s="1"/>
  <c r="K23" i="7"/>
  <c r="K20" i="7"/>
  <c r="D52" i="12"/>
  <c r="D48" i="12"/>
  <c r="D44" i="12"/>
  <c r="X14" i="12"/>
  <c r="M9" i="12"/>
  <c r="J6" i="4"/>
  <c r="M94" i="11"/>
  <c r="Y91" i="11"/>
  <c r="O91" i="11"/>
  <c r="N89" i="11"/>
  <c r="N87" i="11"/>
  <c r="M83" i="11"/>
  <c r="Y79" i="11"/>
  <c r="N79" i="11"/>
  <c r="S77" i="11"/>
  <c r="M77" i="11"/>
  <c r="S74" i="11"/>
  <c r="N67" i="11"/>
  <c r="R64" i="11"/>
  <c r="R62" i="11"/>
  <c r="R60" i="11"/>
  <c r="Q57" i="11"/>
  <c r="AB55" i="11"/>
  <c r="M53" i="11"/>
  <c r="X50" i="11"/>
  <c r="S45" i="11"/>
  <c r="S42" i="11"/>
  <c r="K27" i="11"/>
  <c r="Q24" i="11"/>
  <c r="P22" i="11"/>
  <c r="N13" i="11"/>
  <c r="K10" i="11"/>
  <c r="K7" i="11"/>
  <c r="Q12" i="2"/>
  <c r="O5" i="7"/>
  <c r="O4" i="7"/>
  <c r="O3" i="7"/>
  <c r="O2" i="7"/>
  <c r="N5" i="7"/>
  <c r="N4" i="7"/>
  <c r="N3" i="7"/>
  <c r="N2" i="7"/>
  <c r="M5" i="7"/>
  <c r="M4" i="7"/>
  <c r="M3" i="7"/>
  <c r="M2" i="7"/>
  <c r="L5" i="7"/>
  <c r="L4" i="7"/>
  <c r="L3" i="7"/>
  <c r="L2" i="7"/>
  <c r="O94" i="5"/>
  <c r="S129" i="2"/>
  <c r="T85" i="5"/>
  <c r="Z156" i="5"/>
  <c r="Z154" i="5"/>
  <c r="V90" i="5"/>
  <c r="A7" i="12"/>
  <c r="A6" i="11"/>
  <c r="L10" i="7" l="1"/>
  <c r="L9" i="7"/>
  <c r="L11" i="7"/>
  <c r="N11" i="7" s="1"/>
  <c r="L8" i="7"/>
  <c r="A9" i="11"/>
  <c r="A13" i="12"/>
  <c r="M11" i="7" l="1"/>
  <c r="O11" i="7"/>
  <c r="M10" i="7"/>
  <c r="N10" i="7"/>
  <c r="O10" i="7" s="1"/>
  <c r="M9" i="7"/>
  <c r="N9" i="7"/>
  <c r="O9" i="7" s="1"/>
  <c r="M8" i="7"/>
  <c r="N8" i="7"/>
  <c r="L12" i="7"/>
  <c r="T54" i="5"/>
  <c r="K28" i="5"/>
  <c r="K25" i="5"/>
  <c r="P76" i="2"/>
  <c r="A12" i="11"/>
  <c r="A19" i="12"/>
  <c r="N12" i="7" l="1"/>
  <c r="O15" i="7" s="1"/>
  <c r="M24" i="7" s="1"/>
  <c r="L25" i="7" s="1"/>
  <c r="L27" i="7" s="1"/>
  <c r="N99" i="5" s="1"/>
  <c r="M12" i="7"/>
  <c r="M15" i="7" s="1"/>
  <c r="L15" i="7" s="1"/>
  <c r="O8" i="7"/>
  <c r="O12" i="7" s="1"/>
  <c r="K76" i="2"/>
  <c r="T82" i="2"/>
  <c r="X65" i="2"/>
  <c r="A15" i="11"/>
  <c r="N15" i="7" l="1"/>
  <c r="L17" i="7" s="1"/>
  <c r="M59" i="5" s="1"/>
  <c r="R88" i="5"/>
  <c r="Y78" i="5"/>
  <c r="R60" i="5"/>
  <c r="P112" i="2"/>
  <c r="M116" i="2"/>
  <c r="A18" i="11"/>
  <c r="U132" i="5" l="1"/>
  <c r="U130" i="5"/>
  <c r="R134" i="5"/>
  <c r="A21" i="11"/>
  <c r="U83" i="5" l="1"/>
  <c r="Q79" i="5"/>
  <c r="A30" i="11"/>
  <c r="AC91" i="2" l="1"/>
  <c r="A41" i="11"/>
  <c r="A44" i="11"/>
  <c r="S54" i="2" l="1"/>
  <c r="S57" i="2"/>
  <c r="A47" i="11"/>
  <c r="S125" i="5" l="1"/>
  <c r="S123" i="5"/>
  <c r="S121" i="5"/>
  <c r="A52" i="11"/>
  <c r="Z125" i="2" l="1"/>
  <c r="P125" i="2"/>
  <c r="Z112" i="2"/>
  <c r="A59" i="11"/>
  <c r="A66" i="11"/>
  <c r="A73" i="11" s="1"/>
  <c r="O51" i="2" l="1"/>
  <c r="Q21" i="2"/>
  <c r="A82" i="11"/>
  <c r="K128" i="5" l="1"/>
  <c r="F432" i="7" s="1"/>
  <c r="A92" i="11"/>
  <c r="V43" i="2" l="1"/>
  <c r="L43" i="2"/>
  <c r="V40" i="2"/>
  <c r="L40" i="2"/>
  <c r="A96" i="11"/>
  <c r="A6" i="5"/>
  <c r="A11" i="2"/>
  <c r="O167" i="5" l="1"/>
  <c r="O165" i="5"/>
  <c r="N146" i="5"/>
  <c r="U145" i="5"/>
  <c r="P142" i="5"/>
  <c r="P140" i="5"/>
  <c r="R139" i="5"/>
  <c r="N139" i="5"/>
  <c r="S136" i="5"/>
  <c r="P128" i="5"/>
  <c r="S119" i="5"/>
  <c r="W108" i="5"/>
  <c r="O108" i="5"/>
  <c r="W106" i="5"/>
  <c r="O106" i="5"/>
  <c r="O104" i="5"/>
  <c r="M101" i="5"/>
  <c r="T22" i="5"/>
  <c r="K22" i="5"/>
  <c r="Q15" i="5"/>
  <c r="A111" i="11"/>
  <c r="A10" i="5"/>
  <c r="A14" i="2"/>
  <c r="M135" i="2" l="1"/>
  <c r="A17" i="2"/>
  <c r="A14" i="5"/>
  <c r="Q23" i="2" l="1"/>
  <c r="A20" i="5"/>
  <c r="A20" i="2"/>
  <c r="O119" i="2" l="1"/>
  <c r="O123" i="2"/>
  <c r="A29" i="2"/>
  <c r="A23" i="5"/>
  <c r="M132" i="2" l="1"/>
  <c r="K31" i="2"/>
  <c r="V37" i="2"/>
  <c r="V34" i="2"/>
  <c r="L37" i="2"/>
  <c r="L34" i="2"/>
  <c r="K26" i="2"/>
  <c r="K19" i="2"/>
  <c r="K16" i="2"/>
  <c r="A32" i="2"/>
  <c r="A26" i="5"/>
  <c r="A29" i="5"/>
  <c r="A80" i="5"/>
  <c r="A35" i="2"/>
  <c r="A38" i="2"/>
  <c r="A41" i="2"/>
  <c r="A50" i="2"/>
  <c r="A53" i="2"/>
  <c r="A56" i="2"/>
  <c r="A59" i="2"/>
  <c r="A62" i="2"/>
  <c r="A67" i="2"/>
  <c r="A70" i="2"/>
  <c r="A79" i="2"/>
  <c r="A84" i="2"/>
  <c r="A105" i="2"/>
  <c r="A110" i="2"/>
  <c r="A115" i="2"/>
  <c r="A87" i="5"/>
  <c r="A126" i="2"/>
  <c r="A131" i="2" s="1"/>
  <c r="A144" i="5"/>
  <c r="A153" i="5"/>
  <c r="A171" i="5" s="1"/>
  <c r="A134" i="2"/>
</calcChain>
</file>

<file path=xl/sharedStrings.xml><?xml version="1.0" encoding="utf-8"?>
<sst xmlns="http://schemas.openxmlformats.org/spreadsheetml/2006/main" count="2273" uniqueCount="1439">
  <si>
    <t>１　農業法人等の概要　</t>
  </si>
  <si>
    <t>〒</t>
  </si>
  <si>
    <t xml:space="preserve"> —</t>
  </si>
  <si>
    <t>代表者役職(全角）</t>
  </si>
  <si>
    <t>経営形態</t>
  </si>
  <si>
    <t xml:space="preserve"> </t>
  </si>
  <si>
    <t>主な作目</t>
  </si>
  <si>
    <t>年間総売上げ
（全体）</t>
  </si>
  <si>
    <t xml:space="preserve">経常損益
（個人の場合は所得） </t>
  </si>
  <si>
    <t>年間総売上げ</t>
  </si>
  <si>
    <t>年</t>
  </si>
  <si>
    <t>万円</t>
  </si>
  <si>
    <t>前年</t>
  </si>
  <si>
    <t>月</t>
  </si>
  <si>
    <t>日時点（派遣・季節的従事者を除く常時雇用従業員）</t>
  </si>
  <si>
    <t xml:space="preserve"> 名　※パート・アルバイトも常時雇用の場合は含めます。</t>
  </si>
  <si>
    <t>日</t>
  </si>
  <si>
    <t>〜</t>
  </si>
  <si>
    <t>↓有の場合</t>
  </si>
  <si>
    <t>助成等の名称</t>
  </si>
  <si>
    <t>事業実施機関</t>
  </si>
  <si>
    <t>助成の内容 </t>
  </si>
  <si>
    <t>助成期間 </t>
  </si>
  <si>
    <t>就業規則の有無</t>
  </si>
  <si>
    <t>労働基準監督署等への届出</t>
  </si>
  <si>
    <t>ＧＡＰ認証の取得</t>
  </si>
  <si>
    <t>性別</t>
  </si>
  <si>
    <t>西暦</t>
  </si>
  <si>
    <t>年齢(半角）</t>
  </si>
  <si>
    <t>歳</t>
  </si>
  <si>
    <t>同居の有無</t>
  </si>
  <si>
    <t>（</t>
  </si>
  <si>
    <t>ヵ月）</t>
  </si>
  <si>
    <t>就業形態：</t>
  </si>
  <si>
    <t>その他の場合</t>
  </si>
  <si>
    <t>研修生の農業インターンシップ活用の有無</t>
  </si>
  <si>
    <t>交付期間：</t>
  </si>
  <si>
    <t>役職：</t>
  </si>
  <si>
    <t>労災保険</t>
  </si>
  <si>
    <t>氏名：</t>
  </si>
  <si>
    <t>・研修2年目</t>
  </si>
  <si>
    <t>（雇用期間 </t>
  </si>
  <si>
    <t>その他の場合：</t>
  </si>
  <si>
    <t>就業の場所</t>
  </si>
  <si>
    <t>従事すべき業務の内容</t>
  </si>
  <si>
    <t>1 始業・終業の時刻等</t>
  </si>
  <si>
    <t>始業（</t>
  </si>
  <si>
    <t>時</t>
  </si>
  <si>
    <t>分）</t>
  </si>
  <si>
    <t>終業（</t>
  </si>
  <si>
    <t>分）、休憩時間</t>
  </si>
  <si>
    <t>分</t>
  </si>
  <si>
    <t>(</t>
  </si>
  <si>
    <t>月）</t>
  </si>
  <si>
    <t>時間/週</t>
  </si>
  <si>
    <t>当たり</t>
  </si>
  <si>
    <t>）</t>
  </si>
  <si>
    <t>１　賃金</t>
  </si>
  <si>
    <t>円、月給換算では</t>
  </si>
  <si>
    <t>円</t>
  </si>
  <si>
    <t xml:space="preserve">イ（ </t>
  </si>
  <si>
    <t>住　居</t>
  </si>
  <si>
    <t>手当　計算方法：</t>
  </si>
  <si>
    <t>円/月）</t>
  </si>
  <si>
    <t xml:space="preserve">ロ（ </t>
  </si>
  <si>
    <t>通　勤</t>
  </si>
  <si>
    <t>ハ（</t>
  </si>
  <si>
    <t>ニ（</t>
  </si>
  <si>
    <t>％</t>
  </si>
  <si>
    <t>５　昇　給（</t>
  </si>
  <si>
    <t>時期等：</t>
  </si>
  <si>
    <t>６　賞　与（</t>
  </si>
  <si>
    <t>７　退職金（</t>
  </si>
  <si>
    <t xml:space="preserve">２ 自己都合退職の手続（退職する </t>
  </si>
  <si>
    <t>日以上前に届け出ること） </t>
  </si>
  <si>
    <t>厚生年金</t>
  </si>
  <si>
    <t>所在地（郵便番号1）</t>
  </si>
  <si>
    <t>所在地（郵便番号2）</t>
  </si>
  <si>
    <t>所在地（住所2）</t>
  </si>
  <si>
    <t>所在地（住所3）</t>
  </si>
  <si>
    <t>代表者氏名(姓)</t>
  </si>
  <si>
    <t>元号</t>
  </si>
  <si>
    <t>代表者氏名(名)</t>
  </si>
  <si>
    <t>生年月日(半角）:年</t>
  </si>
  <si>
    <t>代表者フリガナ(セイ）</t>
  </si>
  <si>
    <t>生年月日(半角）:月</t>
  </si>
  <si>
    <t>代表者フリガナ(メイ）</t>
  </si>
  <si>
    <t>生年月日(半角）:日</t>
  </si>
  <si>
    <t>電話番号1</t>
  </si>
  <si>
    <t>電話番号2</t>
  </si>
  <si>
    <t>電話番号3</t>
  </si>
  <si>
    <t>FAX番号1</t>
  </si>
  <si>
    <t>FAX番号2</t>
  </si>
  <si>
    <t>FAX番号3</t>
  </si>
  <si>
    <t>前年：年</t>
  </si>
  <si>
    <t>前年：年間売上(全体)：万円</t>
  </si>
  <si>
    <t>前年：経常損益（個人の場合は所得）：万円</t>
  </si>
  <si>
    <t>前年：農業関連（※）年間総売上げ：万円</t>
  </si>
  <si>
    <t>　改善した　年</t>
  </si>
  <si>
    <t>　改善した　月</t>
  </si>
  <si>
    <t>農業次世代人材投資資金（経営開始型）の有無</t>
  </si>
  <si>
    <t>交付対象期間 1(年)</t>
  </si>
  <si>
    <t>交付対象期間 1(月)</t>
  </si>
  <si>
    <t>交付対象期間 1(日)</t>
  </si>
  <si>
    <t>交付対象期間 2(年)</t>
  </si>
  <si>
    <t>交付対象期間 2(月)</t>
  </si>
  <si>
    <t>交付対象期間 2(日)</t>
  </si>
  <si>
    <t>研修生受け入れに伴う国又は地方自治体による他の助成等の有無</t>
  </si>
  <si>
    <t>５　昇　給：時期等</t>
  </si>
  <si>
    <t>助成期間　1(年)</t>
  </si>
  <si>
    <t>助成期間　1(月)</t>
  </si>
  <si>
    <t>助成期間　1(日)</t>
  </si>
  <si>
    <t>助成期間　2(年)</t>
  </si>
  <si>
    <t>３ 解雇の事由及び手続</t>
  </si>
  <si>
    <t>助成期間　2(月)</t>
  </si>
  <si>
    <t>・ 労働保険の適用 ：労災保険</t>
  </si>
  <si>
    <t>助成期間　2(日)</t>
  </si>
  <si>
    <t>・ 労働保険の適用 ：雇用保険</t>
  </si>
  <si>
    <t>・ 社会保険の適用：厚生年金</t>
  </si>
  <si>
    <t>就業規則の有無労働基準監督署等への届出</t>
  </si>
  <si>
    <t>協力雇用主制度への登録の有無</t>
  </si>
  <si>
    <t>農業法人等名（フリガナ）</t>
    <phoneticPr fontId="9"/>
  </si>
  <si>
    <t>所在地（郵便番号、住所）</t>
    <phoneticPr fontId="9"/>
  </si>
  <si>
    <t>代表者役職(全角）</t>
    <phoneticPr fontId="9"/>
  </si>
  <si>
    <t>経営形態</t>
    <phoneticPr fontId="9"/>
  </si>
  <si>
    <t>電話番号</t>
    <phoneticPr fontId="9"/>
  </si>
  <si>
    <t>FAX番号</t>
    <phoneticPr fontId="9"/>
  </si>
  <si>
    <t>主な作目</t>
    <phoneticPr fontId="9"/>
  </si>
  <si>
    <t>経営状況</t>
    <phoneticPr fontId="9"/>
  </si>
  <si>
    <t>就業規則の有無</t>
    <phoneticPr fontId="9"/>
  </si>
  <si>
    <t>ＧＡＰ認証の取得</t>
    <phoneticPr fontId="9"/>
  </si>
  <si>
    <t>性別</t>
    <phoneticPr fontId="9"/>
  </si>
  <si>
    <t>生年月日(半角）</t>
    <phoneticPr fontId="9"/>
  </si>
  <si>
    <t>年齢(半角）</t>
    <phoneticPr fontId="9"/>
  </si>
  <si>
    <t>研修指導者</t>
    <phoneticPr fontId="9"/>
  </si>
  <si>
    <t>研修期間（助成期間）</t>
    <phoneticPr fontId="9"/>
  </si>
  <si>
    <t>退職に関する事項</t>
    <phoneticPr fontId="9"/>
  </si>
  <si>
    <t>休暇</t>
    <phoneticPr fontId="9"/>
  </si>
  <si>
    <t>休日</t>
    <phoneticPr fontId="9"/>
  </si>
  <si>
    <t>始業・終業の時刻、休憩時間、所定時間外労働の有無等に関する事項</t>
    <phoneticPr fontId="9"/>
  </si>
  <si>
    <t>従事すべき業務の内容</t>
    <phoneticPr fontId="9"/>
  </si>
  <si>
    <t>就業の場所</t>
    <phoneticPr fontId="9"/>
  </si>
  <si>
    <t>雇用形態</t>
    <phoneticPr fontId="9"/>
  </si>
  <si>
    <t>雇用期間</t>
    <phoneticPr fontId="9"/>
  </si>
  <si>
    <t>研修内容：</t>
    <phoneticPr fontId="9"/>
  </si>
  <si>
    <t>従事させる作業等</t>
    <phoneticPr fontId="9"/>
  </si>
  <si>
    <t>トライアル雇用奨励金の使用の有無：</t>
    <phoneticPr fontId="9"/>
  </si>
  <si>
    <t>月</t>
    <rPh sb="0" eb="1">
      <t xml:space="preserve">ツキ </t>
    </rPh>
    <phoneticPr fontId="9"/>
  </si>
  <si>
    <t>円</t>
    <phoneticPr fontId="9"/>
  </si>
  <si>
    <t>年</t>
    <phoneticPr fontId="9"/>
  </si>
  <si>
    <t>（全角）</t>
    <rPh sb="1" eb="3">
      <t xml:space="preserve">ゼンカク </t>
    </rPh>
    <phoneticPr fontId="9"/>
  </si>
  <si>
    <t>（半角）</t>
    <rPh sb="1" eb="2">
      <t xml:space="preserve">ハン </t>
    </rPh>
    <rPh sb="2" eb="3">
      <t xml:space="preserve">ゼンカク </t>
    </rPh>
    <phoneticPr fontId="9"/>
  </si>
  <si>
    <t>西暦</t>
    <rPh sb="0" eb="2">
      <t xml:space="preserve">セイレキ </t>
    </rPh>
    <phoneticPr fontId="9"/>
  </si>
  <si>
    <t>改善した:西暦</t>
    <rPh sb="5" eb="7">
      <t xml:space="preserve">セイレキ </t>
    </rPh>
    <phoneticPr fontId="9"/>
  </si>
  <si>
    <t>研修先名：</t>
    <rPh sb="3" eb="4">
      <t>ナマエ</t>
    </rPh>
    <phoneticPr fontId="9"/>
  </si>
  <si>
    <t>当該法人等以外での過去の農業就業経験の有無</t>
    <phoneticPr fontId="9"/>
  </si>
  <si>
    <t>）</t>
    <phoneticPr fontId="9"/>
  </si>
  <si>
    <t>※月給制とは、固定額の月額基本給がある場合です。</t>
    <phoneticPr fontId="9"/>
  </si>
  <si>
    <t>※正社員採用日後に試用期間がある場合は、以下にご記入ください</t>
    <phoneticPr fontId="9"/>
  </si>
  <si>
    <t>試用期間</t>
    <phoneticPr fontId="9"/>
  </si>
  <si>
    <t>月</t>
    <rPh sb="0" eb="1">
      <t>ガツ</t>
    </rPh>
    <phoneticPr fontId="9"/>
  </si>
  <si>
    <t>備考</t>
    <rPh sb="0" eb="2">
      <t>ビコウ</t>
    </rPh>
    <phoneticPr fontId="9"/>
  </si>
  <si>
    <t>※上記事項で追記すべきことがあれば記載ください。</t>
    <phoneticPr fontId="9"/>
  </si>
  <si>
    <t>雇用期間：年1</t>
    <rPh sb="0" eb="4">
      <t>コヨウキカン</t>
    </rPh>
    <rPh sb="5" eb="6">
      <t>ネン</t>
    </rPh>
    <phoneticPr fontId="9"/>
  </si>
  <si>
    <t>雇用期間：月1</t>
    <rPh sb="0" eb="4">
      <t>コヨウキカン</t>
    </rPh>
    <rPh sb="5" eb="6">
      <t>ツキ</t>
    </rPh>
    <phoneticPr fontId="9"/>
  </si>
  <si>
    <t>雇用期間：日1</t>
    <rPh sb="0" eb="4">
      <t>コヨウキカン</t>
    </rPh>
    <rPh sb="5" eb="6">
      <t>ヒ</t>
    </rPh>
    <phoneticPr fontId="9"/>
  </si>
  <si>
    <t>雇用期間：年2</t>
    <rPh sb="0" eb="4">
      <t>コヨウキカン</t>
    </rPh>
    <rPh sb="5" eb="6">
      <t>ネン</t>
    </rPh>
    <phoneticPr fontId="9"/>
  </si>
  <si>
    <t>雇用期間：月2</t>
    <rPh sb="0" eb="4">
      <t>コヨウキカン</t>
    </rPh>
    <rPh sb="5" eb="6">
      <t>ツキ</t>
    </rPh>
    <phoneticPr fontId="9"/>
  </si>
  <si>
    <t>雇用期間：日2</t>
    <rPh sb="0" eb="4">
      <t>コヨウキカン</t>
    </rPh>
    <rPh sb="5" eb="6">
      <t>ヒ</t>
    </rPh>
    <phoneticPr fontId="9"/>
  </si>
  <si>
    <t>↓有の場合</t>
    <rPh sb="1" eb="2">
      <t xml:space="preserve">アリ </t>
    </rPh>
    <phoneticPr fontId="9"/>
  </si>
  <si>
    <t>-</t>
    <phoneticPr fontId="9"/>
  </si>
  <si>
    <t>４　賃金支払日：日</t>
    <phoneticPr fontId="15"/>
  </si>
  <si>
    <t>研修生区分</t>
    <rPh sb="0" eb="3">
      <t xml:space="preserve">ケンシュウセイ </t>
    </rPh>
    <rPh sb="3" eb="5">
      <t xml:space="preserve">ケンキュウセイクブン </t>
    </rPh>
    <phoneticPr fontId="15"/>
  </si>
  <si>
    <t>2 その他の休暇</t>
    <phoneticPr fontId="15"/>
  </si>
  <si>
    <t>携帯電話1</t>
    <rPh sb="0" eb="4">
      <t xml:space="preserve">ケイタイデンワ </t>
    </rPh>
    <phoneticPr fontId="15"/>
  </si>
  <si>
    <t>携帯電話2</t>
    <rPh sb="0" eb="4">
      <t xml:space="preserve">ケイタイデンワ </t>
    </rPh>
    <phoneticPr fontId="15"/>
  </si>
  <si>
    <t>携帯電話3</t>
    <rPh sb="0" eb="4">
      <t xml:space="preserve">ケイタイデンワ </t>
    </rPh>
    <phoneticPr fontId="15"/>
  </si>
  <si>
    <t>年</t>
    <phoneticPr fontId="15"/>
  </si>
  <si>
    <t>（注）提出された資料は返却しません。</t>
    <phoneticPr fontId="9"/>
  </si>
  <si>
    <t>日</t>
    <rPh sb="0" eb="1">
      <t xml:space="preserve">ヒ </t>
    </rPh>
    <phoneticPr fontId="9"/>
  </si>
  <si>
    <t>年</t>
    <rPh sb="0" eb="1">
      <t xml:space="preserve">ネン </t>
    </rPh>
    <phoneticPr fontId="9"/>
  </si>
  <si>
    <t>農業法人等名（全角）</t>
    <rPh sb="7" eb="9">
      <t xml:space="preserve">ゼンカク </t>
    </rPh>
    <phoneticPr fontId="9"/>
  </si>
  <si>
    <t>代表者氏名(全角）</t>
    <rPh sb="3" eb="5">
      <t xml:space="preserve">シメイ </t>
    </rPh>
    <phoneticPr fontId="9"/>
  </si>
  <si>
    <t>セイ</t>
    <phoneticPr fontId="9"/>
  </si>
  <si>
    <t>姓</t>
    <rPh sb="0" eb="1">
      <t xml:space="preserve">セイ </t>
    </rPh>
    <phoneticPr fontId="9"/>
  </si>
  <si>
    <t>メイ</t>
    <phoneticPr fontId="9"/>
  </si>
  <si>
    <t>名</t>
    <rPh sb="0" eb="1">
      <t xml:space="preserve">メイ </t>
    </rPh>
    <phoneticPr fontId="9"/>
  </si>
  <si>
    <t>農業関連（※2）</t>
    <phoneticPr fontId="9"/>
  </si>
  <si>
    <t>携帯電話番号（※1）</t>
    <phoneticPr fontId="9"/>
  </si>
  <si>
    <t>※協力雇用主とは、犯罪・非行の前歴のために定職に就くことが容易ではない刑務所出所者等を、その事情を理解した上で雇用し、改善更生に協力する民間の事業主のことです。法務省では、犯罪や非行をした人の就労支援を一層推進していくために、「協力雇用主」制度を設け、様々な支援施策を実施しています。</t>
    <phoneticPr fontId="9"/>
  </si>
  <si>
    <t>携帯電話番号1</t>
    <rPh sb="0" eb="4">
      <t xml:space="preserve">ケイタイデンワ </t>
    </rPh>
    <phoneticPr fontId="15"/>
  </si>
  <si>
    <t>携帯電話番号2</t>
    <rPh sb="0" eb="4">
      <t xml:space="preserve">ケイタイデンワ </t>
    </rPh>
    <phoneticPr fontId="15"/>
  </si>
  <si>
    <t>携帯電話番号3</t>
    <rPh sb="0" eb="4">
      <t xml:space="preserve">ケイタイデンワ </t>
    </rPh>
    <phoneticPr fontId="15"/>
  </si>
  <si>
    <t>携帯電話番号</t>
    <rPh sb="0" eb="6">
      <t xml:space="preserve">ケイタイバンゴウ </t>
    </rPh>
    <phoneticPr fontId="9"/>
  </si>
  <si>
    <t>一般社団法人全国農業会議所会長 殿</t>
  </si>
  <si>
    <t>氏名</t>
    <phoneticPr fontId="15"/>
  </si>
  <si>
    <t>フリガナ</t>
    <phoneticPr fontId="9"/>
  </si>
  <si>
    <t>就業前の住所</t>
    <phoneticPr fontId="9"/>
  </si>
  <si>
    <t>〒</t>
    <phoneticPr fontId="15"/>
  </si>
  <si>
    <t>就業後の住所</t>
    <rPh sb="2" eb="3">
      <t xml:space="preserve">ゴ </t>
    </rPh>
    <phoneticPr fontId="9"/>
  </si>
  <si>
    <t>月　〜</t>
    <rPh sb="0" eb="1">
      <t>ガツ</t>
    </rPh>
    <phoneticPr fontId="9"/>
  </si>
  <si>
    <t>３　賃金締切日：　毎月</t>
    <phoneticPr fontId="15"/>
  </si>
  <si>
    <t>月</t>
    <rPh sb="0" eb="1">
      <t xml:space="preserve">ツキ </t>
    </rPh>
    <phoneticPr fontId="15"/>
  </si>
  <si>
    <t>年</t>
    <rPh sb="0" eb="1">
      <t xml:space="preserve">ネン </t>
    </rPh>
    <phoneticPr fontId="15"/>
  </si>
  <si>
    <t>時</t>
    <rPh sb="0" eb="1">
      <t xml:space="preserve">ジ </t>
    </rPh>
    <phoneticPr fontId="15"/>
  </si>
  <si>
    <t>ホ（</t>
    <phoneticPr fontId="15"/>
  </si>
  <si>
    <t>へ（</t>
    <phoneticPr fontId="15"/>
  </si>
  <si>
    <t>交付対象期間：　西暦</t>
    <rPh sb="8" eb="10">
      <t xml:space="preserve">セイレキ </t>
    </rPh>
    <phoneticPr fontId="9"/>
  </si>
  <si>
    <t>　西暦</t>
    <rPh sb="1" eb="3">
      <t xml:space="preserve">セイレキ </t>
    </rPh>
    <phoneticPr fontId="9"/>
  </si>
  <si>
    <t>　西暦</t>
    <phoneticPr fontId="9"/>
  </si>
  <si>
    <t>　　西暦</t>
    <rPh sb="2" eb="4">
      <t xml:space="preserve">セイレキ </t>
    </rPh>
    <phoneticPr fontId="9"/>
  </si>
  <si>
    <t>　西暦</t>
    <phoneticPr fontId="15"/>
  </si>
  <si>
    <t>西暦</t>
    <phoneticPr fontId="15"/>
  </si>
  <si>
    <t>　基本賃金</t>
    <rPh sb="1" eb="5">
      <t>キホンチンギン</t>
    </rPh>
    <phoneticPr fontId="9"/>
  </si>
  <si>
    <t>日〜西暦</t>
    <phoneticPr fontId="15"/>
  </si>
  <si>
    <t>（決算期</t>
    <rPh sb="1" eb="4">
      <t xml:space="preserve">ケッサンキ </t>
    </rPh>
    <phoneticPr fontId="9"/>
  </si>
  <si>
    <t>〜</t>
    <phoneticPr fontId="9"/>
  </si>
  <si>
    <t>月）</t>
    <phoneticPr fontId="9"/>
  </si>
  <si>
    <t>取組状況</t>
    <phoneticPr fontId="15"/>
  </si>
  <si>
    <t>・　その他</t>
    <phoneticPr fontId="15"/>
  </si>
  <si>
    <t>（働き方改革の参考定義）
若い方や多様な人材が働きやすいように、経営者の意識の向上、作業を省力化する最先端の技術を活用、労務管理の考え方の導入、生産性の高い取り組みへの見直し、かつ「人」に優しい環境作りができるかということを経営者が考え、取り組み、実現していること。</t>
    <phoneticPr fontId="9"/>
  </si>
  <si>
    <t>代表者の親族であるか
（３親等以内)</t>
    <phoneticPr fontId="9"/>
  </si>
  <si>
    <t>役員：</t>
    <rPh sb="0" eb="2">
      <t xml:space="preserve">ヤクイン </t>
    </rPh>
    <phoneticPr fontId="15"/>
  </si>
  <si>
    <t>正社員としての採用日</t>
    <phoneticPr fontId="15"/>
  </si>
  <si>
    <t>※変形労働時間制、シフト制等による始業・終業時間が異なる場合は、異なるごとに記載</t>
    <phoneticPr fontId="9"/>
  </si>
  <si>
    <t>②法律で定める休憩時間の採用</t>
  </si>
  <si>
    <t>（休憩：６時間を超える労働に対し45分以上、８時間を超える労働に対し１時間以上）</t>
    <phoneticPr fontId="15"/>
  </si>
  <si>
    <t>２　労働時間</t>
    <phoneticPr fontId="15"/>
  </si>
  <si>
    <t>※日並びに週の所定労働時間が変形労働時間制、シフト制等による始業・終業時間が異なる場合は、異なるごとに記載</t>
    <phoneticPr fontId="15"/>
  </si>
  <si>
    <t>（</t>
    <phoneticPr fontId="15"/>
  </si>
  <si>
    <t>時間/日）</t>
    <phoneticPr fontId="15"/>
  </si>
  <si>
    <t>①</t>
  </si>
  <si>
    <t>②　年間の所定労働時間</t>
    <phoneticPr fontId="15"/>
  </si>
  <si>
    <t>③　所定外労働時間</t>
    <phoneticPr fontId="15"/>
  </si>
  <si>
    <t>（　年</t>
    <rPh sb="2" eb="3">
      <t xml:space="preserve">ネン </t>
    </rPh>
    <phoneticPr fontId="15"/>
  </si>
  <si>
    <t>時間　）</t>
    <phoneticPr fontId="15"/>
  </si>
  <si>
    <t>１　定例日（</t>
    <phoneticPr fontId="15"/>
  </si>
  <si>
    <t>２　法律で定める休日の採用</t>
    <phoneticPr fontId="15"/>
  </si>
  <si>
    <t>１　年次有給休暇</t>
    <phoneticPr fontId="15"/>
  </si>
  <si>
    <t>　法律で定める年次有給休暇の採用</t>
    <phoneticPr fontId="15"/>
  </si>
  <si>
    <t>①基本賃金</t>
    <phoneticPr fontId="15"/>
  </si>
  <si>
    <t>月給の場合</t>
    <phoneticPr fontId="9"/>
  </si>
  <si>
    <t>日給の場合</t>
    <phoneticPr fontId="9"/>
  </si>
  <si>
    <t>時給の場合</t>
    <phoneticPr fontId="9"/>
  </si>
  <si>
    <t>③上記①、②の基本賃金・諸手当の見込み合計額</t>
    <phoneticPr fontId="15"/>
  </si>
  <si>
    <t>日</t>
    <phoneticPr fontId="15"/>
  </si>
  <si>
    <t>時</t>
    <phoneticPr fontId="15"/>
  </si>
  <si>
    <t>②従業員の人材育成および評価（経営ビジョン、面談、給与表等）の仕組みを整備</t>
    <phoneticPr fontId="15"/>
  </si>
  <si>
    <t>③農業の「働き方改革」に資する施設を整備</t>
    <phoneticPr fontId="15"/>
  </si>
  <si>
    <t>・　高齢者や育児中の女性等の多様な人材が働ける環境の整備</t>
    <phoneticPr fontId="15"/>
  </si>
  <si>
    <t>・　明確な雇用契約や評価制度等による労務管理の実施</t>
    <phoneticPr fontId="15"/>
  </si>
  <si>
    <t>・　データ化、マニュアル化、整理整頓等による作業の効率化</t>
    <phoneticPr fontId="15"/>
  </si>
  <si>
    <t>・　農業の特性に合った就労条件の整備や作業の平準化</t>
    <phoneticPr fontId="15"/>
  </si>
  <si>
    <t>その他　詳細</t>
    <rPh sb="4" eb="6">
      <t xml:space="preserve">ショウサイ </t>
    </rPh>
    <phoneticPr fontId="15"/>
  </si>
  <si>
    <t>研修2年目　従事させる作業等</t>
    <rPh sb="0" eb="2">
      <t xml:space="preserve">ケンシュウ </t>
    </rPh>
    <rPh sb="3" eb="4">
      <t xml:space="preserve">ネンメ </t>
    </rPh>
    <rPh sb="6" eb="8">
      <t xml:space="preserve">ジュウジサセルサギョウ </t>
    </rPh>
    <rPh sb="13" eb="14">
      <t xml:space="preserve">ナド </t>
    </rPh>
    <phoneticPr fontId="9"/>
  </si>
  <si>
    <t>研修2年目　習得させる作業等</t>
    <rPh sb="0" eb="2">
      <t xml:space="preserve">ケンシュウ </t>
    </rPh>
    <rPh sb="3" eb="4">
      <t xml:space="preserve">ネンメ </t>
    </rPh>
    <rPh sb="6" eb="8">
      <t xml:space="preserve">シュウトク </t>
    </rPh>
    <rPh sb="13" eb="14">
      <t xml:space="preserve">ナド </t>
    </rPh>
    <phoneticPr fontId="9"/>
  </si>
  <si>
    <t>・生活困窮者</t>
  </si>
  <si>
    <t>・刑務所出所者等</t>
  </si>
  <si>
    <t>２　割増賃金率</t>
    <phoneticPr fontId="9"/>
  </si>
  <si>
    <t xml:space="preserve">所定外労働 </t>
  </si>
  <si>
    <t>休日労働</t>
    <phoneticPr fontId="15"/>
  </si>
  <si>
    <t>雇用保険</t>
    <phoneticPr fontId="15"/>
  </si>
  <si>
    <t xml:space="preserve">健康保険 </t>
  </si>
  <si>
    <t>３　賃金締切日：日</t>
    <phoneticPr fontId="15"/>
  </si>
  <si>
    <t>２　割増賃金率：所定外労働</t>
    <phoneticPr fontId="9"/>
  </si>
  <si>
    <t>２　割増賃金率：休日労働</t>
    <rPh sb="0" eb="5">
      <t>ワリマシチンギンリツ</t>
    </rPh>
    <phoneticPr fontId="9"/>
  </si>
  <si>
    <t>text</t>
    <phoneticPr fontId="15"/>
  </si>
  <si>
    <t>実施項目</t>
    <rPh sb="0" eb="2">
      <t>ジッシ</t>
    </rPh>
    <rPh sb="2" eb="4">
      <t>コウモク</t>
    </rPh>
    <phoneticPr fontId="15"/>
  </si>
  <si>
    <t>時間/週</t>
    <phoneticPr fontId="15"/>
  </si>
  <si>
    <t>時間）</t>
    <phoneticPr fontId="15"/>
  </si>
  <si>
    <t>メールアドレス</t>
    <phoneticPr fontId="9"/>
  </si>
  <si>
    <t>従業員数（農業部門（※３））</t>
    <phoneticPr fontId="9"/>
  </si>
  <si>
    <t>日時点(募集期間内の日付を記入すること)</t>
    <phoneticPr fontId="9"/>
  </si>
  <si>
    <t>　常時使用する従業員の数（※４）:</t>
    <phoneticPr fontId="9"/>
  </si>
  <si>
    <t xml:space="preserve"> 名</t>
    <phoneticPr fontId="9"/>
  </si>
  <si>
    <r>
      <rPr>
        <b/>
        <sz val="12"/>
        <color theme="1"/>
        <rFont val="ＭＳ Ｐ明朝"/>
        <family val="1"/>
        <charset val="128"/>
      </rPr>
      <t>・　明確な雇用契約や評価制度等による労務管理の実施</t>
    </r>
    <r>
      <rPr>
        <sz val="12"/>
        <color theme="1"/>
        <rFont val="ＭＳ Ｐ明朝"/>
        <family val="1"/>
        <charset val="128"/>
      </rPr>
      <t xml:space="preserve">
（雇用契約書の作成、人事評価の明確な基準　等）</t>
    </r>
    <phoneticPr fontId="15"/>
  </si>
  <si>
    <r>
      <rPr>
        <b/>
        <sz val="12"/>
        <color theme="1"/>
        <rFont val="ＭＳ Ｐ明朝"/>
        <family val="1"/>
        <charset val="128"/>
      </rPr>
      <t>・　データ化、マニュアル化、整理整頓等による作業の効率化</t>
    </r>
    <r>
      <rPr>
        <sz val="12"/>
        <color theme="1"/>
        <rFont val="ＭＳ Ｐ明朝"/>
        <family val="1"/>
        <charset val="128"/>
      </rPr>
      <t xml:space="preserve">
（データの記録、物や書類の整理　等）</t>
    </r>
    <phoneticPr fontId="15"/>
  </si>
  <si>
    <r>
      <rPr>
        <b/>
        <sz val="12"/>
        <color theme="1"/>
        <rFont val="ＭＳ Ｐ明朝"/>
        <family val="1"/>
        <charset val="128"/>
      </rPr>
      <t>・　農業の特性に合った就労条件の整備や作業の平準化</t>
    </r>
    <r>
      <rPr>
        <sz val="12"/>
        <color theme="1"/>
        <rFont val="ＭＳ Ｐ明朝"/>
        <family val="1"/>
        <charset val="128"/>
      </rPr>
      <t xml:space="preserve">
（農業の繁閑を活かした就労体系　等）</t>
    </r>
    <phoneticPr fontId="15"/>
  </si>
  <si>
    <t>左記の作業において習得させる技術等</t>
    <phoneticPr fontId="15"/>
  </si>
  <si>
    <t>メールアドレス</t>
    <phoneticPr fontId="15"/>
  </si>
  <si>
    <t>休暇名：</t>
    <rPh sb="0" eb="2">
      <t>ショウサイ</t>
    </rPh>
    <phoneticPr fontId="15"/>
  </si>
  <si>
    <r>
      <t xml:space="preserve">②諸手当の額及び計算方法
</t>
    </r>
    <r>
      <rPr>
        <sz val="10"/>
        <rFont val="ＭＳ Ｐ明朝"/>
        <family val="1"/>
        <charset val="128"/>
      </rPr>
      <t>※通勤手当等の諸手当を日額や距離（㎞）あたりで定めている場合は、月の出勤日数で算出した月額を記入してください。</t>
    </r>
    <phoneticPr fontId="15"/>
  </si>
  <si>
    <t>・研修1年目　</t>
    <phoneticPr fontId="15"/>
  </si>
  <si>
    <t>その他</t>
    <phoneticPr fontId="15"/>
  </si>
  <si>
    <t>１ 定年制</t>
    <phoneticPr fontId="15"/>
  </si>
  <si>
    <t>１ 労働保険の適用 </t>
    <phoneticPr fontId="15"/>
  </si>
  <si>
    <t>２ 社会保険の適用</t>
    <phoneticPr fontId="15"/>
  </si>
  <si>
    <t>１ 育児休業</t>
    <rPh sb="3" eb="4">
      <t>ギョウ</t>
    </rPh>
    <phoneticPr fontId="15"/>
  </si>
  <si>
    <t>２ 介護休業</t>
    <rPh sb="3" eb="4">
      <t>ギョウ</t>
    </rPh>
    <phoneticPr fontId="15"/>
  </si>
  <si>
    <t>３ その他</t>
    <phoneticPr fontId="15"/>
  </si>
  <si>
    <t>※	雇用保険、労働者災害補償保険、厚生年金保険、健康保険の加入を証する書類については、初回の現地確認の際に、確認させていただきます。</t>
    <phoneticPr fontId="15"/>
  </si>
  <si>
    <r>
      <t xml:space="preserve">労働環境整備
</t>
    </r>
    <r>
      <rPr>
        <sz val="10"/>
        <rFont val="ＭＳ 明朝"/>
        <family val="1"/>
        <charset val="128"/>
      </rPr>
      <t>※右記項目を１つ以上選択
※誤った項目を選択し削除する場合は、「Delete」キーを押して削除してください。</t>
    </r>
    <phoneticPr fontId="9"/>
  </si>
  <si>
    <t>（無報酬の場合は無しを選択）</t>
    <rPh sb="11" eb="13">
      <t>センタク</t>
    </rPh>
    <phoneticPr fontId="15"/>
  </si>
  <si>
    <t>（１）助成期間（※研修において、栽培管理技術又は家畜の飼養技術は必須とし、研修終了後に独立する場合は、これに加え経営ノウハウの技術も必須です。）</t>
    <phoneticPr fontId="15"/>
  </si>
  <si>
    <t>（２）研修計画</t>
    <phoneticPr fontId="15"/>
  </si>
  <si>
    <t>研修計画</t>
    <phoneticPr fontId="9"/>
  </si>
  <si>
    <t>（３）就農に関するポータルサイトに掲載している研修計画と異なる場合の研修計画</t>
    <phoneticPr fontId="15"/>
  </si>
  <si>
    <t>研修指導者</t>
    <phoneticPr fontId="15"/>
  </si>
  <si>
    <t>・研修3年目</t>
    <phoneticPr fontId="15"/>
  </si>
  <si>
    <t>・研修4年目</t>
    <phoneticPr fontId="15"/>
  </si>
  <si>
    <t>４　反社会的勢力の排除に関する誓約</t>
    <phoneticPr fontId="15"/>
  </si>
  <si>
    <t>５　個人情報の取扱いに関する同意書</t>
    <phoneticPr fontId="15"/>
  </si>
  <si>
    <t>※シフトが多数あり、欄が足りない場合は、おおよその時間を記入ください。</t>
    <phoneticPr fontId="15"/>
  </si>
  <si>
    <t>都道府県</t>
    <rPh sb="0" eb="4">
      <t>トドウ</t>
    </rPh>
    <phoneticPr fontId="15"/>
  </si>
  <si>
    <t>最低賃金</t>
    <rPh sb="0" eb="2">
      <t>サイテイ</t>
    </rPh>
    <rPh sb="2" eb="4">
      <t>チンギn</t>
    </rPh>
    <phoneticPr fontId="15"/>
  </si>
  <si>
    <t>月〜</t>
    <rPh sb="0" eb="1">
      <t>ツキ</t>
    </rPh>
    <phoneticPr fontId="15"/>
  </si>
  <si>
    <t>〜月</t>
    <rPh sb="1" eb="2">
      <t xml:space="preserve">ツキ </t>
    </rPh>
    <phoneticPr fontId="15"/>
  </si>
  <si>
    <t>①</t>
    <phoneticPr fontId="15"/>
  </si>
  <si>
    <t>②</t>
    <phoneticPr fontId="15"/>
  </si>
  <si>
    <t>③</t>
    <phoneticPr fontId="15"/>
  </si>
  <si>
    <t>④</t>
    <phoneticPr fontId="15"/>
  </si>
  <si>
    <t>時間/日</t>
    <phoneticPr fontId="15"/>
  </si>
  <si>
    <t>合計</t>
    <phoneticPr fontId="15"/>
  </si>
  <si>
    <t>計</t>
    <rPh sb="0" eb="1">
      <t xml:space="preserve">ケイ </t>
    </rPh>
    <phoneticPr fontId="15"/>
  </si>
  <si>
    <t>/月</t>
    <rPh sb="1" eb="2">
      <t>ツキ</t>
    </rPh>
    <phoneticPr fontId="15"/>
  </si>
  <si>
    <t>/週</t>
    <rPh sb="1" eb="2">
      <t>シュウ</t>
    </rPh>
    <phoneticPr fontId="15"/>
  </si>
  <si>
    <t>/日</t>
    <rPh sb="1" eb="2">
      <t>ニチ</t>
    </rPh>
    <phoneticPr fontId="15"/>
  </si>
  <si>
    <t>提出日</t>
    <rPh sb="0" eb="3">
      <t>テイシュテゥ</t>
    </rPh>
    <phoneticPr fontId="9"/>
  </si>
  <si>
    <t>提出先都道府県</t>
    <rPh sb="0" eb="1">
      <t>テイシュテゥ</t>
    </rPh>
    <rPh sb="3" eb="7">
      <t>トドウフケn</t>
    </rPh>
    <phoneticPr fontId="9"/>
  </si>
  <si>
    <t>３　働き方改革実行計画</t>
    <phoneticPr fontId="9"/>
  </si>
  <si>
    <t>「働き方改革」等の取組状況及び計画</t>
  </si>
  <si>
    <t>７　雇用契約内容確認書</t>
    <phoneticPr fontId="15"/>
  </si>
  <si>
    <t>8　研修計画</t>
    <phoneticPr fontId="15"/>
  </si>
  <si>
    <t>最低賃金</t>
    <rPh sb="0" eb="4">
      <t>サイテイ</t>
    </rPh>
    <phoneticPr fontId="15"/>
  </si>
  <si>
    <t>月</t>
    <phoneticPr fontId="15"/>
  </si>
  <si>
    <t>労働時間</t>
    <rPh sb="0" eb="4">
      <t>ロウドウ</t>
    </rPh>
    <phoneticPr fontId="15"/>
  </si>
  <si>
    <t>/日カウント</t>
    <phoneticPr fontId="15"/>
  </si>
  <si>
    <t>基本賃金</t>
    <rPh sb="0" eb="4">
      <t>キホn</t>
    </rPh>
    <phoneticPr fontId="15"/>
  </si>
  <si>
    <t>　月給</t>
    <rPh sb="1" eb="3">
      <t xml:space="preserve">ゲッキュウ </t>
    </rPh>
    <phoneticPr fontId="15"/>
  </si>
  <si>
    <t>日給</t>
    <rPh sb="0" eb="2">
      <t>ニッキュウ</t>
    </rPh>
    <phoneticPr fontId="15"/>
  </si>
  <si>
    <t>時給</t>
    <rPh sb="0" eb="2">
      <t>ジキュウ</t>
    </rPh>
    <phoneticPr fontId="15"/>
  </si>
  <si>
    <t>時給換算</t>
    <rPh sb="0" eb="2">
      <t>ジキュウ</t>
    </rPh>
    <rPh sb="2" eb="4">
      <t>カンサn</t>
    </rPh>
    <phoneticPr fontId="15"/>
  </si>
  <si>
    <t>/週　計</t>
    <rPh sb="1" eb="2">
      <t>シュウ</t>
    </rPh>
    <rPh sb="3" eb="4">
      <t xml:space="preserve">ケイ </t>
    </rPh>
    <phoneticPr fontId="15"/>
  </si>
  <si>
    <t>/日</t>
    <phoneticPr fontId="15"/>
  </si>
  <si>
    <t>最低時給比較</t>
    <rPh sb="0" eb="4">
      <t>サイテイ</t>
    </rPh>
    <rPh sb="4" eb="6">
      <t>ヒカク</t>
    </rPh>
    <phoneticPr fontId="15"/>
  </si>
  <si>
    <t>「雇用就農資金」</t>
    <phoneticPr fontId="9"/>
  </si>
  <si>
    <t>雇用就農資金申請書</t>
    <phoneticPr fontId="9"/>
  </si>
  <si>
    <t>初めて事業を活用した募集回</t>
    <phoneticPr fontId="15"/>
  </si>
  <si>
    <t>令和</t>
    <rPh sb="0" eb="2">
      <t>レイワ</t>
    </rPh>
    <phoneticPr fontId="15"/>
  </si>
  <si>
    <t>回</t>
    <rPh sb="0" eb="1">
      <t xml:space="preserve">カイ </t>
    </rPh>
    <phoneticPr fontId="15"/>
  </si>
  <si>
    <t>１．「定着率」要件（表１）</t>
    <phoneticPr fontId="15"/>
  </si>
  <si>
    <t>対象年度</t>
    <phoneticPr fontId="15"/>
  </si>
  <si>
    <t>人</t>
    <rPh sb="0" eb="1">
      <t>ニn</t>
    </rPh>
    <phoneticPr fontId="15"/>
  </si>
  <si>
    <t>　対象年度内に事業を活用した者</t>
    <phoneticPr fontId="15"/>
  </si>
  <si>
    <t>定着</t>
    <rPh sb="0" eb="2">
      <t>テイチャク</t>
    </rPh>
    <phoneticPr fontId="15"/>
  </si>
  <si>
    <t>離農</t>
    <rPh sb="0" eb="2">
      <t>リノウ</t>
    </rPh>
    <phoneticPr fontId="15"/>
  </si>
  <si>
    <t>定着率</t>
    <phoneticPr fontId="15"/>
  </si>
  <si>
    <t>判定</t>
    <rPh sb="0" eb="2">
      <t>ハンテイ</t>
    </rPh>
    <phoneticPr fontId="15"/>
  </si>
  <si>
    <t>様式第２号</t>
  </si>
  <si>
    <t>様式第２号 </t>
  </si>
  <si>
    <t>法人等雇用就農者氏名(全角）</t>
    <rPh sb="8" eb="10">
      <t xml:space="preserve">シメイ </t>
    </rPh>
    <phoneticPr fontId="9"/>
  </si>
  <si>
    <t>当該法人等雇用就農者の
農業インターンシップ活用の有無</t>
  </si>
  <si>
    <t>確認用：</t>
    <phoneticPr fontId="9"/>
  </si>
  <si>
    <t>以下枠内に記載の反社会的勢力の排除に関する誓約について、承諾します。</t>
    <rPh sb="0" eb="2">
      <t xml:space="preserve">イカ </t>
    </rPh>
    <phoneticPr fontId="15"/>
  </si>
  <si>
    <t>歳）</t>
  </si>
  <si>
    <t>確認用：</t>
    <rPh sb="0" eb="3">
      <t>カクニn</t>
    </rPh>
    <phoneticPr fontId="15"/>
  </si>
  <si>
    <t>以下枠内に記載の個人情報の取扱いについて、承諾します。</t>
    <rPh sb="0" eb="2">
      <t xml:space="preserve">イカ </t>
    </rPh>
    <phoneticPr fontId="15"/>
  </si>
  <si>
    <t>（休日：少なくとも毎週1日の休日か、4週間を通じて4日以上の休日を与えること。）</t>
  </si>
  <si>
    <t>１　新法人を設立しての独立又は経営継承を志した経緯</t>
    <phoneticPr fontId="15"/>
  </si>
  <si>
    <t>代表者氏名（フリガナ）(全角）</t>
    <phoneticPr fontId="9"/>
  </si>
  <si>
    <t>法人等雇用就農者氏名（フリガナ）(全角）</t>
    <phoneticPr fontId="9"/>
  </si>
  <si>
    <t>①就業規則又はこれに準じるものに年間総労働時間（所定労働時間及び残業時間の合計）を2,445時間以内とすることを規定</t>
    <phoneticPr fontId="9"/>
  </si>
  <si>
    <t>③農業の「働き方改革」に資する施設を整備（※既に取り組んでいる場合は当該施設の写真を添付すること）</t>
    <phoneticPr fontId="9"/>
  </si>
  <si>
    <t>②従業員の人材育成および評価（経営ビジョン、面談、給与表等）の仕組みを整備
　※参考様式④～⑥ 又はこれに準じるものに記載し、実施</t>
    <phoneticPr fontId="9"/>
  </si>
  <si>
    <t>↓有の場合</t>
    <phoneticPr fontId="9"/>
  </si>
  <si>
    <t>↓有（改善した）の場合</t>
    <rPh sb="3" eb="5">
      <t>カイゼn</t>
    </rPh>
    <phoneticPr fontId="9"/>
  </si>
  <si>
    <t>協力雇用主制度への登録</t>
    <phoneticPr fontId="9"/>
  </si>
  <si>
    <t>年度　第</t>
    <rPh sb="0" eb="2">
      <t>ネn</t>
    </rPh>
    <rPh sb="3" eb="4">
      <t xml:space="preserve">ダイ </t>
    </rPh>
    <phoneticPr fontId="15"/>
  </si>
  <si>
    <t>※多様な人材：障がい者、生活困窮者、刑務所出所者等</t>
    <phoneticPr fontId="15"/>
  </si>
  <si>
    <t>以下枠内に記載の内容について、確認して承諾する場合は、チェック（○）を入れてください。</t>
    <rPh sb="0" eb="2">
      <t xml:space="preserve">イカ </t>
    </rPh>
    <phoneticPr fontId="15"/>
  </si>
  <si>
    <t>事業の申請を行うに当たり、次の事項を誓約し、貴会が必要な場合には、都道府県警察本部に照会することについて承諾します。
１　私たちは、反社会的勢力（注）の構成員ではありません。
また、これら反社会的勢力と、社会的に非難されるような関係を現在有しておらず、かつ将来にわたって有しません。
（注）反社会的勢力
暴力団員による不当な行為の防止等に関する法律（平成３年法律第７７号）第２条第２号に規定する暴力団、暴力団関連企業、総会屋、社会運動標榜ゴロ、政治活動標榜ゴロ、特殊知能暴力集団等の団体等
２　私たちは、資金等を供給し、又は便宜を供与するなど反社会的勢力の維持運営に協力し、又は関与するような行為を行いません。
３　上記事項に反する場合、事業承認及び交付の取り消し、受給した交付金の返還請求等、貴会が行う一切の措置について異議、苦情の申立を行いません。</t>
    <phoneticPr fontId="15"/>
  </si>
  <si>
    <t>６　法人等雇用就農者の概要</t>
    <phoneticPr fontId="15"/>
  </si>
  <si>
    <t>（正社員採用日時点の年齢：</t>
    <phoneticPr fontId="15"/>
  </si>
  <si>
    <t>代表者との関係</t>
    <phoneticPr fontId="15"/>
  </si>
  <si>
    <t>↓有の場合</t>
    <phoneticPr fontId="15"/>
  </si>
  <si>
    <t>多様な人材の該当の有無</t>
    <phoneticPr fontId="15"/>
  </si>
  <si>
    <t>・障がい者</t>
    <phoneticPr fontId="15"/>
  </si>
  <si>
    <t>作目:</t>
    <rPh sb="1" eb="2">
      <t xml:space="preserve">メ </t>
    </rPh>
    <phoneticPr fontId="15"/>
  </si>
  <si>
    <t>「農業インターンシップ」の活用の有無</t>
    <phoneticPr fontId="15"/>
  </si>
  <si>
    <t>※「独立支援タイプ」の場合は、法人等雇用就農者を採用した日</t>
    <phoneticPr fontId="15"/>
  </si>
  <si>
    <t>　　別途細かいシフト表等が既存である場合は、その旨を「14 備考」に記入し、添付資料として提出してください。</t>
    <phoneticPr fontId="15"/>
  </si>
  <si>
    <t>（年次有給休暇:従業員が6ヶ月間継続勤務し、その6ヶ月間の全労働日の8割以上を出勤した場合は、10日以上の有給休暇を付与すること。また、その後は、勤続勤務年数1年ごとに、その日数に1日(3年6ヶ月以後は2日)を加算した有給休暇を総日数が20日に達するまで付与すること。)</t>
    <phoneticPr fontId="15"/>
  </si>
  <si>
    <t>有の場合→</t>
    <phoneticPr fontId="15"/>
  </si>
  <si>
    <t>農業経験年数：</t>
    <phoneticPr fontId="15"/>
  </si>
  <si>
    <t>支援終了直後、５年後、10年後の役職や業務内容又は独立の状況（全て記載）</t>
  </si>
  <si>
    <t>※支援終了後、独立就農を行う場合は、独立に向けたサポート内容を記載してください。</t>
    <phoneticPr fontId="9"/>
  </si>
  <si>
    <t>将来ビジョン</t>
    <phoneticPr fontId="9"/>
  </si>
  <si>
    <t>支援終了10年後</t>
    <phoneticPr fontId="15"/>
  </si>
  <si>
    <t>支援終了5年後</t>
    <phoneticPr fontId="15"/>
  </si>
  <si>
    <t>募集期間</t>
    <rPh sb="0" eb="4">
      <t>ボシュウ</t>
    </rPh>
    <phoneticPr fontId="15"/>
  </si>
  <si>
    <t>新法人</t>
    <rPh sb="0" eb="3">
      <t>シンホウ</t>
    </rPh>
    <phoneticPr fontId="15"/>
  </si>
  <si>
    <t>種別</t>
    <rPh sb="0" eb="2">
      <t>シュベテゥ</t>
    </rPh>
    <phoneticPr fontId="15"/>
  </si>
  <si>
    <t>当該法人等で正社員として採用される以前の雇用契約の有無（独立支援タイプの場合は、今回の雇用契約以前の雇用関係の有無）</t>
    <phoneticPr fontId="15"/>
  </si>
  <si>
    <t>当該法人等での今回の雇用契約以前の雇用関係の有無</t>
  </si>
  <si>
    <t>F1</t>
    <phoneticPr fontId="15"/>
  </si>
  <si>
    <t>F6-14</t>
    <phoneticPr fontId="15"/>
  </si>
  <si>
    <t>F7-1</t>
    <phoneticPr fontId="15"/>
  </si>
  <si>
    <t>採用日</t>
    <phoneticPr fontId="15"/>
  </si>
  <si>
    <t>正社員としての勤務開始日</t>
    <phoneticPr fontId="15"/>
  </si>
  <si>
    <t>勤務開始日</t>
    <phoneticPr fontId="15"/>
  </si>
  <si>
    <t>F7-2</t>
  </si>
  <si>
    <t>育成</t>
    <phoneticPr fontId="15"/>
  </si>
  <si>
    <t>適用</t>
    <rPh sb="0" eb="2">
      <t>テキヨウ</t>
    </rPh>
    <phoneticPr fontId="15"/>
  </si>
  <si>
    <t>雇用就農者育成・独立支援タイプ</t>
    <phoneticPr fontId="15"/>
  </si>
  <si>
    <t>新法人設立支援タイプ</t>
    <phoneticPr fontId="15"/>
  </si>
  <si>
    <t>F7 ※</t>
    <phoneticPr fontId="15"/>
  </si>
  <si>
    <t>　</t>
    <phoneticPr fontId="15"/>
  </si>
  <si>
    <t>開始</t>
    <rPh sb="0" eb="2">
      <t xml:space="preserve">カイシ </t>
    </rPh>
    <phoneticPr fontId="15"/>
  </si>
  <si>
    <t>終了</t>
    <rPh sb="0" eb="2">
      <t>シュウリョウ</t>
    </rPh>
    <phoneticPr fontId="15"/>
  </si>
  <si>
    <t>※やむを得ない事情により離農：法人等雇用就農者の死亡、天災等やむを得ないと全国農業会議所が認めた場合の離農</t>
    <phoneticPr fontId="15"/>
  </si>
  <si>
    <t>当該法人等雇用就農者の支援終了後の予定</t>
    <phoneticPr fontId="9"/>
  </si>
  <si>
    <t>当該法人等雇用就農者受け入れに伴う国による他の助成等の有無</t>
    <rPh sb="0" eb="2">
      <t xml:space="preserve">トウガイ </t>
    </rPh>
    <phoneticPr fontId="9"/>
  </si>
  <si>
    <t>※次の入力欄に移動する時はTabキーを押してください。</t>
  </si>
  <si>
    <t>１　農業法人等の概要</t>
    <phoneticPr fontId="15"/>
  </si>
  <si>
    <t>項目名</t>
    <rPh sb="0" eb="3">
      <t>コウモク</t>
    </rPh>
    <phoneticPr fontId="15"/>
  </si>
  <si>
    <t>種類</t>
    <rPh sb="0" eb="2">
      <t>シュルイ</t>
    </rPh>
    <phoneticPr fontId="15"/>
  </si>
  <si>
    <t>文字数</t>
    <rPh sb="0" eb="3">
      <t>モジス</t>
    </rPh>
    <phoneticPr fontId="15"/>
  </si>
  <si>
    <t>カラム名</t>
    <rPh sb="3" eb="4">
      <t>コウモク</t>
    </rPh>
    <phoneticPr fontId="15"/>
  </si>
  <si>
    <t>農業法人等名</t>
    <phoneticPr fontId="15"/>
  </si>
  <si>
    <t>ks_com_1</t>
    <phoneticPr fontId="15"/>
  </si>
  <si>
    <t>農業法人等名（フリガナ）</t>
    <phoneticPr fontId="15"/>
  </si>
  <si>
    <t>ks_com_2</t>
  </si>
  <si>
    <t>number</t>
    <phoneticPr fontId="15"/>
  </si>
  <si>
    <t>ks_com_3</t>
  </si>
  <si>
    <t>ks_com_4</t>
  </si>
  <si>
    <t>所在地（住所1）都道府県</t>
    <rPh sb="8" eb="12">
      <t>トドウフケn</t>
    </rPh>
    <phoneticPr fontId="15"/>
  </si>
  <si>
    <t>select</t>
    <phoneticPr fontId="15"/>
  </si>
  <si>
    <t>ks_com_5</t>
  </si>
  <si>
    <t>ks_com_6</t>
  </si>
  <si>
    <t>ks_com_7</t>
  </si>
  <si>
    <t>ks_com_8</t>
  </si>
  <si>
    <t>ks_com_9</t>
  </si>
  <si>
    <t>ks_com_10</t>
  </si>
  <si>
    <t>ks_com_11</t>
  </si>
  <si>
    <t>ks_com_12</t>
  </si>
  <si>
    <t>radio</t>
    <phoneticPr fontId="15"/>
  </si>
  <si>
    <t>ks_com_13</t>
  </si>
  <si>
    <t>ks_com_14</t>
  </si>
  <si>
    <t>ks_com_15</t>
  </si>
  <si>
    <t>ks_com_16</t>
  </si>
  <si>
    <t>ks_com_17</t>
  </si>
  <si>
    <t>ks_com_18</t>
  </si>
  <si>
    <t>ks_com_19</t>
  </si>
  <si>
    <t>ks_com_20</t>
  </si>
  <si>
    <t>ks_com_21</t>
  </si>
  <si>
    <t>ks_com_22</t>
  </si>
  <si>
    <t>ks_com_23</t>
  </si>
  <si>
    <t>ks_com_24</t>
  </si>
  <si>
    <t>経営状況</t>
    <phoneticPr fontId="15"/>
  </si>
  <si>
    <t>ks_com_25</t>
  </si>
  <si>
    <t>ks_com_26</t>
  </si>
  <si>
    <t>ks_com_27</t>
  </si>
  <si>
    <t>ks_com_28</t>
  </si>
  <si>
    <t>従業員数</t>
    <phoneticPr fontId="15"/>
  </si>
  <si>
    <t>ks_com_29</t>
    <phoneticPr fontId="15"/>
  </si>
  <si>
    <t>ks_com_30</t>
  </si>
  <si>
    <t>ks_com_31</t>
  </si>
  <si>
    <t>ks_com_32</t>
  </si>
  <si>
    <t>労働環境整備</t>
    <phoneticPr fontId="15"/>
  </si>
  <si>
    <t>①就業規則又はその他これに準じるものに年間総労働時間（所定労働時間及び残業時間の合計）を2,445時間以内とすることを規定</t>
    <phoneticPr fontId="15"/>
  </si>
  <si>
    <t>ks_com_33</t>
  </si>
  <si>
    <t>radio</t>
  </si>
  <si>
    <t>ks_com_34</t>
  </si>
  <si>
    <t>決算期 月〜</t>
    <rPh sb="0" eb="3">
      <t xml:space="preserve">ケッサンキ </t>
    </rPh>
    <rPh sb="4" eb="5">
      <t>ツキ</t>
    </rPh>
    <phoneticPr fontId="15"/>
  </si>
  <si>
    <t>ks_com_35</t>
  </si>
  <si>
    <t>〜　月</t>
    <rPh sb="2" eb="3">
      <t>ツキ</t>
    </rPh>
    <phoneticPr fontId="15"/>
  </si>
  <si>
    <t>ks_com_36</t>
  </si>
  <si>
    <t>労働環境整備((3)農業の「働き方改革」に資する施設を整備)</t>
    <phoneticPr fontId="15"/>
  </si>
  <si>
    <t>許可</t>
    <rPh sb="0" eb="2">
      <t>キョカ</t>
    </rPh>
    <phoneticPr fontId="15"/>
  </si>
  <si>
    <t>ks_com_38</t>
  </si>
  <si>
    <t>認可された年度回</t>
    <phoneticPr fontId="15"/>
  </si>
  <si>
    <t>ks_com_39</t>
  </si>
  <si>
    <t>過去の雇用・研修に関するトラブル</t>
    <phoneticPr fontId="15"/>
  </si>
  <si>
    <t>トラブルの有無</t>
    <rPh sb="5" eb="7">
      <t>アリナシ</t>
    </rPh>
    <phoneticPr fontId="15"/>
  </si>
  <si>
    <t>ks_com_40</t>
  </si>
  <si>
    <t>ks_com_41</t>
  </si>
  <si>
    <t>ks_com_42</t>
  </si>
  <si>
    <t>農業次世代人材投資資金（経営開始型）の有無</t>
    <phoneticPr fontId="15"/>
  </si>
  <si>
    <t>ks_com_43</t>
  </si>
  <si>
    <t>ks_com_44</t>
  </si>
  <si>
    <t>ks_com_45</t>
  </si>
  <si>
    <t>ks_com_46</t>
  </si>
  <si>
    <t>ks_com_47</t>
  </si>
  <si>
    <t>ks_com_48</t>
  </si>
  <si>
    <t>ks_com_49</t>
  </si>
  <si>
    <t>当該研修生受け入れに伴う国又は地方自治体による他の助成等の有無</t>
    <phoneticPr fontId="15"/>
  </si>
  <si>
    <t>ks_com_50</t>
  </si>
  <si>
    <t>ks_com_51</t>
  </si>
  <si>
    <t>ks_com_52</t>
  </si>
  <si>
    <t>ks_com_53</t>
  </si>
  <si>
    <t>ks_com_54</t>
  </si>
  <si>
    <t>ks_com_55</t>
  </si>
  <si>
    <t>ks_com_56</t>
  </si>
  <si>
    <t>ks_com_57</t>
  </si>
  <si>
    <t>ks_com_58</t>
  </si>
  <si>
    <t>ks_com_59</t>
  </si>
  <si>
    <t>就業規則の有無</t>
    <phoneticPr fontId="15"/>
  </si>
  <si>
    <t>ks_com_60</t>
  </si>
  <si>
    <t>ks_com_61</t>
  </si>
  <si>
    <t>ks_com_62</t>
  </si>
  <si>
    <t>ks_com_64</t>
  </si>
  <si>
    <t>備考</t>
    <rPh sb="0" eb="2">
      <t>ビコウ</t>
    </rPh>
    <phoneticPr fontId="15"/>
  </si>
  <si>
    <t>textarea</t>
    <phoneticPr fontId="15"/>
  </si>
  <si>
    <t>ks_com_65</t>
  </si>
  <si>
    <t>３　働き方改革</t>
    <rPh sb="2" eb="4">
      <t xml:space="preserve">ハタラキカタカイカク </t>
    </rPh>
    <phoneticPr fontId="15"/>
  </si>
  <si>
    <t>ks_com_66</t>
  </si>
  <si>
    <t>ks_com_67</t>
  </si>
  <si>
    <t>ks_com_68</t>
  </si>
  <si>
    <t>ks_com_69</t>
  </si>
  <si>
    <t>ks_com_70</t>
  </si>
  <si>
    <t>ks_com_71</t>
  </si>
  <si>
    <t>４　反社会的勢力の排除に関する誓約</t>
    <rPh sb="2" eb="4">
      <t xml:space="preserve">ハタラキカタカイカク </t>
    </rPh>
    <phoneticPr fontId="15"/>
  </si>
  <si>
    <t>反社会的勢力の排除に関する誓約</t>
    <phoneticPr fontId="15"/>
  </si>
  <si>
    <t>ks_com_72</t>
  </si>
  <si>
    <t>５　個人情報の取扱いに関する同意書</t>
    <rPh sb="2" eb="4">
      <t xml:space="preserve">ハタラキカタカイカク </t>
    </rPh>
    <phoneticPr fontId="15"/>
  </si>
  <si>
    <t>個人情報の取扱いに関する同意書</t>
    <phoneticPr fontId="15"/>
  </si>
  <si>
    <t>ks_com_73</t>
  </si>
  <si>
    <t>２　定着率、新規就農者増加分</t>
    <rPh sb="0" eb="2">
      <t xml:space="preserve">ハタラキカタカイカク </t>
    </rPh>
    <phoneticPr fontId="15"/>
  </si>
  <si>
    <t>初めて事業を活用した募集回　年</t>
    <phoneticPr fontId="15"/>
  </si>
  <si>
    <t>ks_com_74</t>
    <phoneticPr fontId="15"/>
  </si>
  <si>
    <t>初めて事業を活用した募集回　月</t>
    <rPh sb="14" eb="15">
      <t xml:space="preserve">ツキ </t>
    </rPh>
    <phoneticPr fontId="15"/>
  </si>
  <si>
    <t>ks_com_75</t>
  </si>
  <si>
    <t>平成29年度～令和３年度　人数</t>
    <rPh sb="13" eb="15">
      <t xml:space="preserve">ニンズウ </t>
    </rPh>
    <phoneticPr fontId="15"/>
  </si>
  <si>
    <t>ks_com_76</t>
  </si>
  <si>
    <t>平成29年度～令和３年度　定着</t>
    <phoneticPr fontId="15"/>
  </si>
  <si>
    <t>ks_com_77</t>
  </si>
  <si>
    <t>平成29年度～令和３年度　離農</t>
    <phoneticPr fontId="15"/>
  </si>
  <si>
    <t>ks_com_78</t>
  </si>
  <si>
    <t>平成29年度～令和３年度　定着率</t>
    <rPh sb="13" eb="16">
      <t xml:space="preserve">テイチャクリツ </t>
    </rPh>
    <phoneticPr fontId="15"/>
  </si>
  <si>
    <t>ks_com_79</t>
    <phoneticPr fontId="15"/>
  </si>
  <si>
    <t>６　新規就農者（研修生）の概要</t>
    <phoneticPr fontId="15"/>
  </si>
  <si>
    <t>カラム名</t>
    <rPh sb="3" eb="4">
      <t>メイ</t>
    </rPh>
    <phoneticPr fontId="15"/>
  </si>
  <si>
    <t>ks_member_1</t>
    <phoneticPr fontId="15"/>
  </si>
  <si>
    <t>ks_member_2</t>
    <phoneticPr fontId="15"/>
  </si>
  <si>
    <t>研修生氏名</t>
    <rPh sb="0" eb="3">
      <t xml:space="preserve">ケンシュウセイ </t>
    </rPh>
    <phoneticPr fontId="15"/>
  </si>
  <si>
    <t>姓</t>
    <phoneticPr fontId="15"/>
  </si>
  <si>
    <t>ks_member_3</t>
  </si>
  <si>
    <t>名</t>
    <phoneticPr fontId="15"/>
  </si>
  <si>
    <t>ks_member_4</t>
  </si>
  <si>
    <t>研修生フリガナ</t>
    <rPh sb="0" eb="3">
      <t xml:space="preserve">ケンシュウセイ </t>
    </rPh>
    <phoneticPr fontId="15"/>
  </si>
  <si>
    <t>セイ</t>
    <phoneticPr fontId="15"/>
  </si>
  <si>
    <t>ks_member_5</t>
  </si>
  <si>
    <t>メイ</t>
    <phoneticPr fontId="15"/>
  </si>
  <si>
    <t>ks_member_6</t>
  </si>
  <si>
    <t>ks_member_7</t>
  </si>
  <si>
    <t>ks_member_8</t>
  </si>
  <si>
    <t>ks_member_9</t>
  </si>
  <si>
    <t>ks_member_10</t>
  </si>
  <si>
    <t>ks_member_11</t>
  </si>
  <si>
    <t>ks_member_12</t>
  </si>
  <si>
    <t>就業前の住所</t>
    <phoneticPr fontId="15"/>
  </si>
  <si>
    <t>郵便番号(半角) 1</t>
    <phoneticPr fontId="15"/>
  </si>
  <si>
    <t>ks_f1_1</t>
    <phoneticPr fontId="15"/>
  </si>
  <si>
    <t>郵便番号(半角) 2</t>
    <phoneticPr fontId="15"/>
  </si>
  <si>
    <t>ks_f1_2</t>
  </si>
  <si>
    <t>都道府県（住所1）</t>
    <rPh sb="0" eb="4">
      <t>トドウ</t>
    </rPh>
    <phoneticPr fontId="15"/>
  </si>
  <si>
    <t>ks_f1_3</t>
  </si>
  <si>
    <t>市町村・番地建物名など（住所2）</t>
    <phoneticPr fontId="15"/>
  </si>
  <si>
    <t>ks_f1_4</t>
  </si>
  <si>
    <t>市町村・番地建物名など（住所3）</t>
    <phoneticPr fontId="15"/>
  </si>
  <si>
    <t>ks_f1_5</t>
  </si>
  <si>
    <t>就業後の住所</t>
    <phoneticPr fontId="15"/>
  </si>
  <si>
    <t>ks_f1_6</t>
  </si>
  <si>
    <t>ks_f1_7</t>
  </si>
  <si>
    <t>ks_f1_8</t>
  </si>
  <si>
    <t>ks_f1_9</t>
  </si>
  <si>
    <t>ks_f1_10</t>
  </si>
  <si>
    <t>就業前の住所と同じ</t>
    <phoneticPr fontId="15"/>
  </si>
  <si>
    <t>checkbox</t>
    <phoneticPr fontId="15"/>
  </si>
  <si>
    <t>ks_f1_61</t>
    <phoneticPr fontId="15"/>
  </si>
  <si>
    <t>ks_f1_11</t>
  </si>
  <si>
    <t>ks_f1_12</t>
  </si>
  <si>
    <t>ks_f1_13</t>
  </si>
  <si>
    <t>ks_f1_14</t>
  </si>
  <si>
    <t>ks_f1_15</t>
  </si>
  <si>
    <t>ks_f1_16</t>
  </si>
  <si>
    <t>ks_f1_17</t>
  </si>
  <si>
    <t>代表者と3親等以内</t>
    <phoneticPr fontId="15"/>
  </si>
  <si>
    <t>有無</t>
    <rPh sb="0" eb="2">
      <t>アリナシ</t>
    </rPh>
    <phoneticPr fontId="15"/>
  </si>
  <si>
    <t>ks_f1_18</t>
  </si>
  <si>
    <t>ks_f1_19</t>
  </si>
  <si>
    <t>同居の有無</t>
    <phoneticPr fontId="15"/>
  </si>
  <si>
    <t>ks_f1_20</t>
  </si>
  <si>
    <t>当該研修生の該当の有無</t>
    <phoneticPr fontId="15"/>
  </si>
  <si>
    <t>障害者</t>
    <phoneticPr fontId="15"/>
  </si>
  <si>
    <t>ks_f1_21</t>
  </si>
  <si>
    <t>生活困窮者</t>
    <phoneticPr fontId="15"/>
  </si>
  <si>
    <t>ks_f1_22</t>
  </si>
  <si>
    <t>刑務所出所者等</t>
    <phoneticPr fontId="15"/>
  </si>
  <si>
    <t>ks_f1_23</t>
  </si>
  <si>
    <t>当該法人等以外での過去の農業就業経験の有無</t>
    <phoneticPr fontId="15"/>
  </si>
  <si>
    <t>有無</t>
    <rPh sb="0" eb="1">
      <t>アリナシ</t>
    </rPh>
    <phoneticPr fontId="15"/>
  </si>
  <si>
    <t>ks_f1_24</t>
  </si>
  <si>
    <t>作物</t>
    <phoneticPr fontId="15"/>
  </si>
  <si>
    <t>ks_f1_25</t>
  </si>
  <si>
    <t>期間：年1</t>
    <rPh sb="0" eb="2">
      <t>キカn</t>
    </rPh>
    <phoneticPr fontId="15"/>
  </si>
  <si>
    <t>ks_f1_26</t>
  </si>
  <si>
    <t>期間：月1</t>
    <phoneticPr fontId="15"/>
  </si>
  <si>
    <t>ks_f1_27</t>
  </si>
  <si>
    <t>期間：日1</t>
    <phoneticPr fontId="15"/>
  </si>
  <si>
    <t>ks_f1_28</t>
  </si>
  <si>
    <t>期間：年2</t>
    <phoneticPr fontId="15"/>
  </si>
  <si>
    <t>ks_f1_29</t>
  </si>
  <si>
    <t>期間：月2</t>
    <phoneticPr fontId="15"/>
  </si>
  <si>
    <t>ks_f1_30</t>
  </si>
  <si>
    <t>期間：日2</t>
    <phoneticPr fontId="15"/>
  </si>
  <si>
    <t>ks_f1_31</t>
  </si>
  <si>
    <t>当該法人等で正社員として採用される以前の雇用契約の有無</t>
    <phoneticPr fontId="15"/>
  </si>
  <si>
    <t>有無</t>
    <phoneticPr fontId="15"/>
  </si>
  <si>
    <t>ks_f1_32</t>
  </si>
  <si>
    <t>ks_f1_33</t>
  </si>
  <si>
    <t>ks_f1_34</t>
  </si>
  <si>
    <t>期間：年2</t>
    <rPh sb="0" eb="2">
      <t>キカn</t>
    </rPh>
    <phoneticPr fontId="15"/>
  </si>
  <si>
    <t>ks_f1_35</t>
  </si>
  <si>
    <t>期間：月2</t>
  </si>
  <si>
    <t>ks_f1_36</t>
  </si>
  <si>
    <t>期間：合計月数</t>
    <rPh sb="0" eb="2">
      <t>キカn</t>
    </rPh>
    <rPh sb="3" eb="5">
      <t>ゴウケイ</t>
    </rPh>
    <rPh sb="5" eb="6">
      <t>ゲツ</t>
    </rPh>
    <rPh sb="6" eb="7">
      <t>スウ</t>
    </rPh>
    <phoneticPr fontId="9"/>
  </si>
  <si>
    <t>就業形態</t>
    <rPh sb="0" eb="2">
      <t>シュウギョウゲイタイ</t>
    </rPh>
    <rPh sb="2" eb="4">
      <t>ケイタイ</t>
    </rPh>
    <phoneticPr fontId="9"/>
  </si>
  <si>
    <t>ks_f1_38</t>
  </si>
  <si>
    <t>就業形態：その他詳細</t>
    <rPh sb="8" eb="10">
      <t>ショウサイタバアイ</t>
    </rPh>
    <phoneticPr fontId="9"/>
  </si>
  <si>
    <t>ks_f1_39</t>
  </si>
  <si>
    <t>トライアル雇用奨励金の使用の有無</t>
    <phoneticPr fontId="9"/>
  </si>
  <si>
    <t>ks_f1_40</t>
  </si>
  <si>
    <t>当該研修生の農業次世代人材投資資金（準備型）又は平成２８年度以前の青年就農給付金（準備型）の有無</t>
    <phoneticPr fontId="15"/>
  </si>
  <si>
    <t>ks_f1_41</t>
  </si>
  <si>
    <t>研修先</t>
    <phoneticPr fontId="15"/>
  </si>
  <si>
    <t>ks_f1_42</t>
  </si>
  <si>
    <t>研修内容</t>
    <phoneticPr fontId="15"/>
  </si>
  <si>
    <t>ks_f1_43</t>
  </si>
  <si>
    <t>交付期間:年1</t>
    <phoneticPr fontId="15"/>
  </si>
  <si>
    <t>ks_f1_44</t>
  </si>
  <si>
    <t>交付期間:月1</t>
    <phoneticPr fontId="15"/>
  </si>
  <si>
    <t>ks_f1_45</t>
  </si>
  <si>
    <t>交付期間:日1</t>
    <phoneticPr fontId="15"/>
  </si>
  <si>
    <t>ks_f1_46</t>
  </si>
  <si>
    <t>交付期間:年2</t>
  </si>
  <si>
    <t>ks_f1_47</t>
  </si>
  <si>
    <t>交付期間:月2</t>
  </si>
  <si>
    <t>ks_f1_48</t>
  </si>
  <si>
    <t>交付期間:日2</t>
  </si>
  <si>
    <t>ks_f1_49</t>
  </si>
  <si>
    <t>ks_f1_50</t>
  </si>
  <si>
    <t>外国人在留資格</t>
  </si>
  <si>
    <t>ks_f1_51</t>
  </si>
  <si>
    <t>ID（並び順）</t>
  </si>
  <si>
    <t>ks_f1_52</t>
  </si>
  <si>
    <t>(1)就業規則又はその他これに準じるものに年間総労働時間</t>
    <phoneticPr fontId="15"/>
  </si>
  <si>
    <t>ks_f1_53</t>
  </si>
  <si>
    <t>(1)合否</t>
    <rPh sb="3" eb="5">
      <t>ゴウ</t>
    </rPh>
    <phoneticPr fontId="15"/>
  </si>
  <si>
    <t>ks_f1_54</t>
  </si>
  <si>
    <t>(2)就業規則又はその他これに準じるものに年間総労働時間</t>
  </si>
  <si>
    <t>ks_f1_55</t>
  </si>
  <si>
    <t>(2)合否</t>
    <rPh sb="3" eb="5">
      <t>ゴウ</t>
    </rPh>
    <phoneticPr fontId="15"/>
  </si>
  <si>
    <t>ks_f1_56</t>
  </si>
  <si>
    <t>(2)決算期：月〜</t>
    <phoneticPr fontId="15"/>
  </si>
  <si>
    <t>ks_f1_57</t>
  </si>
  <si>
    <t>(2)決算期：〜月</t>
    <phoneticPr fontId="15"/>
  </si>
  <si>
    <t>ks_f1_58</t>
  </si>
  <si>
    <t>(3)就業規則又はその他これに準じるものに年間総労働時間</t>
  </si>
  <si>
    <t>ks_f1_59</t>
  </si>
  <si>
    <t>(3)合否</t>
    <rPh sb="3" eb="5">
      <t>ゴウ</t>
    </rPh>
    <phoneticPr fontId="15"/>
  </si>
  <si>
    <t>ks_f1_60</t>
    <phoneticPr fontId="15"/>
  </si>
  <si>
    <t>将来ビジョン</t>
    <phoneticPr fontId="15"/>
  </si>
  <si>
    <t>当該法人等雇用就農者の支援終了後の予定</t>
    <rPh sb="17" eb="19">
      <t>ヨテイ</t>
    </rPh>
    <phoneticPr fontId="15"/>
  </si>
  <si>
    <t>ks_f1_62</t>
    <phoneticPr fontId="15"/>
  </si>
  <si>
    <t>支援終了直後</t>
    <phoneticPr fontId="15"/>
  </si>
  <si>
    <t>ks_f1_63</t>
  </si>
  <si>
    <t>ks_f1_64</t>
  </si>
  <si>
    <t>ks_f1_65</t>
  </si>
  <si>
    <t>※支援終了後、独立就農を行う場合は、独立に向けたサポート内容を記載してください。</t>
    <phoneticPr fontId="15"/>
  </si>
  <si>
    <t>ks_f1_66</t>
  </si>
  <si>
    <t>８　研修計画</t>
    <phoneticPr fontId="15"/>
  </si>
  <si>
    <t>研修期間（助成期間）</t>
    <phoneticPr fontId="15"/>
  </si>
  <si>
    <t>年1</t>
    <phoneticPr fontId="15"/>
  </si>
  <si>
    <t>ks_f2_1</t>
    <phoneticPr fontId="15"/>
  </si>
  <si>
    <t>月1</t>
    <phoneticPr fontId="15"/>
  </si>
  <si>
    <t>ks_f2_2</t>
  </si>
  <si>
    <t>日1</t>
    <phoneticPr fontId="15"/>
  </si>
  <si>
    <t>ks_f2_3</t>
  </si>
  <si>
    <t>年2</t>
    <phoneticPr fontId="15"/>
  </si>
  <si>
    <t>ks_f2_4</t>
  </si>
  <si>
    <t>月2</t>
    <phoneticPr fontId="15"/>
  </si>
  <si>
    <t>ks_f2_5</t>
  </si>
  <si>
    <t>日2</t>
    <phoneticPr fontId="15"/>
  </si>
  <si>
    <t>ks_f2_6</t>
  </si>
  <si>
    <t>就農に関するポータルサイトに掲載している研修計画</t>
    <phoneticPr fontId="15"/>
  </si>
  <si>
    <t>はい　いいえ</t>
    <phoneticPr fontId="15"/>
  </si>
  <si>
    <t>ks_f2_7</t>
  </si>
  <si>
    <t>未使用</t>
    <phoneticPr fontId="15"/>
  </si>
  <si>
    <t>役員1</t>
    <rPh sb="0" eb="2">
      <t xml:space="preserve">ヤクイン </t>
    </rPh>
    <phoneticPr fontId="15"/>
  </si>
  <si>
    <t>ks_f2_21</t>
    <phoneticPr fontId="15"/>
  </si>
  <si>
    <t>役職1</t>
    <rPh sb="0" eb="1">
      <t xml:space="preserve">ヤクショク </t>
    </rPh>
    <phoneticPr fontId="15"/>
  </si>
  <si>
    <t>ks_f2_22</t>
  </si>
  <si>
    <t>氏名1</t>
    <rPh sb="0" eb="2">
      <t xml:space="preserve">シメイ </t>
    </rPh>
    <phoneticPr fontId="15"/>
  </si>
  <si>
    <t>ks_f2_23</t>
  </si>
  <si>
    <t>農業従事年数1</t>
    <rPh sb="0" eb="2">
      <t xml:space="preserve">ノウギョウ </t>
    </rPh>
    <rPh sb="2" eb="4">
      <t xml:space="preserve">ジュウジ </t>
    </rPh>
    <rPh sb="4" eb="6">
      <t xml:space="preserve">ネンスウ </t>
    </rPh>
    <phoneticPr fontId="15"/>
  </si>
  <si>
    <t>ks_f2_24</t>
  </si>
  <si>
    <t>役員2</t>
    <rPh sb="0" eb="2">
      <t xml:space="preserve">ヤクイン </t>
    </rPh>
    <phoneticPr fontId="15"/>
  </si>
  <si>
    <t>ks_f2_25</t>
  </si>
  <si>
    <t>役職2</t>
    <rPh sb="0" eb="1">
      <t xml:space="preserve">ヤクショク </t>
    </rPh>
    <phoneticPr fontId="15"/>
  </si>
  <si>
    <t>ks_f2_26</t>
  </si>
  <si>
    <t>氏名2</t>
    <rPh sb="0" eb="2">
      <t xml:space="preserve">シメイ </t>
    </rPh>
    <phoneticPr fontId="15"/>
  </si>
  <si>
    <t>ks_f2_27</t>
  </si>
  <si>
    <t>農業従事年数2</t>
    <rPh sb="0" eb="2">
      <t xml:space="preserve">ノウギョウ </t>
    </rPh>
    <rPh sb="2" eb="4">
      <t xml:space="preserve">ジュウジ </t>
    </rPh>
    <rPh sb="4" eb="6">
      <t xml:space="preserve">ネンスウ </t>
    </rPh>
    <phoneticPr fontId="15"/>
  </si>
  <si>
    <t>ks_f2_28</t>
  </si>
  <si>
    <t>役員3</t>
    <rPh sb="0" eb="2">
      <t xml:space="preserve">ヤクイン </t>
    </rPh>
    <phoneticPr fontId="15"/>
  </si>
  <si>
    <t>ks_f2_29</t>
  </si>
  <si>
    <t>役職3</t>
    <rPh sb="0" eb="1">
      <t xml:space="preserve">ヤクショク </t>
    </rPh>
    <phoneticPr fontId="15"/>
  </si>
  <si>
    <t>ks_f2_30</t>
  </si>
  <si>
    <t>氏名3</t>
    <rPh sb="0" eb="2">
      <t xml:space="preserve">シメイ </t>
    </rPh>
    <phoneticPr fontId="15"/>
  </si>
  <si>
    <t>ks_f2_31</t>
  </si>
  <si>
    <t>農業従事年数3</t>
    <rPh sb="0" eb="2">
      <t xml:space="preserve">ノウギョウ </t>
    </rPh>
    <rPh sb="2" eb="4">
      <t xml:space="preserve">ジュウジ </t>
    </rPh>
    <rPh sb="4" eb="6">
      <t xml:space="preserve">ネンスウ </t>
    </rPh>
    <phoneticPr fontId="15"/>
  </si>
  <si>
    <t>ks_f2_32</t>
  </si>
  <si>
    <t>役員4</t>
    <rPh sb="0" eb="2">
      <t xml:space="preserve">ヤクイン </t>
    </rPh>
    <phoneticPr fontId="15"/>
  </si>
  <si>
    <t>ks_f2_33</t>
  </si>
  <si>
    <t>役職4</t>
    <rPh sb="0" eb="1">
      <t xml:space="preserve">ヤクショク </t>
    </rPh>
    <phoneticPr fontId="15"/>
  </si>
  <si>
    <t>ks_f2_34</t>
  </si>
  <si>
    <t>氏名4</t>
    <rPh sb="0" eb="2">
      <t xml:space="preserve">シメイ </t>
    </rPh>
    <phoneticPr fontId="15"/>
  </si>
  <si>
    <t>ks_f2_35</t>
  </si>
  <si>
    <t>農業従事年数4</t>
    <rPh sb="0" eb="2">
      <t xml:space="preserve">ノウギョウ </t>
    </rPh>
    <rPh sb="2" eb="4">
      <t xml:space="preserve">ジュウジ </t>
    </rPh>
    <rPh sb="4" eb="6">
      <t xml:space="preserve">ネンスウ </t>
    </rPh>
    <phoneticPr fontId="15"/>
  </si>
  <si>
    <t>ks_f2_36</t>
  </si>
  <si>
    <t>役員5</t>
    <rPh sb="0" eb="2">
      <t xml:space="preserve">ヤクイン </t>
    </rPh>
    <phoneticPr fontId="15"/>
  </si>
  <si>
    <t>役職5</t>
    <rPh sb="0" eb="1">
      <t xml:space="preserve">ヤクショク </t>
    </rPh>
    <phoneticPr fontId="15"/>
  </si>
  <si>
    <t>ks_f2_38</t>
  </si>
  <si>
    <t>氏名5</t>
    <rPh sb="0" eb="2">
      <t xml:space="preserve">シメイ </t>
    </rPh>
    <phoneticPr fontId="15"/>
  </si>
  <si>
    <t>ks_f2_39</t>
  </si>
  <si>
    <t>農業従事年数5</t>
    <rPh sb="0" eb="2">
      <t xml:space="preserve">ノウギョウ </t>
    </rPh>
    <rPh sb="2" eb="4">
      <t xml:space="preserve">ジュウジ </t>
    </rPh>
    <rPh sb="4" eb="6">
      <t xml:space="preserve">ネンスウ </t>
    </rPh>
    <phoneticPr fontId="15"/>
  </si>
  <si>
    <t>ks_f2_40</t>
  </si>
  <si>
    <t>研修計画</t>
    <phoneticPr fontId="15"/>
  </si>
  <si>
    <t>登録方式（テキスト or PDF)</t>
    <phoneticPr fontId="15"/>
  </si>
  <si>
    <t>ks_f2_9</t>
    <phoneticPr fontId="15"/>
  </si>
  <si>
    <t>PDFアップロード</t>
    <phoneticPr fontId="15"/>
  </si>
  <si>
    <t>ks_f2_10</t>
  </si>
  <si>
    <t>研修1年目　従事させる作業等</t>
    <rPh sb="0" eb="2">
      <t xml:space="preserve">ジュウジサセルサギョウ </t>
    </rPh>
    <rPh sb="7" eb="8">
      <t xml:space="preserve">ナド </t>
    </rPh>
    <phoneticPr fontId="9"/>
  </si>
  <si>
    <t>ks_f2_11</t>
  </si>
  <si>
    <t>研修1年目　習得させる作業等</t>
    <rPh sb="0" eb="2">
      <t xml:space="preserve">シュウトク </t>
    </rPh>
    <rPh sb="7" eb="8">
      <t xml:space="preserve">ナド </t>
    </rPh>
    <phoneticPr fontId="9"/>
  </si>
  <si>
    <t>ks_f2_12</t>
  </si>
  <si>
    <t>ks_f2_13</t>
  </si>
  <si>
    <t>ks_f2_14</t>
  </si>
  <si>
    <t>研修3年目　従事させる作業等</t>
    <rPh sb="0" eb="2">
      <t xml:space="preserve">ケンシュウ </t>
    </rPh>
    <rPh sb="3" eb="4">
      <t xml:space="preserve">ネンメ </t>
    </rPh>
    <rPh sb="6" eb="8">
      <t xml:space="preserve">ジュウジサセルサギョウ </t>
    </rPh>
    <rPh sb="13" eb="14">
      <t xml:space="preserve">ナド </t>
    </rPh>
    <phoneticPr fontId="9"/>
  </si>
  <si>
    <t>ks_f2_15</t>
  </si>
  <si>
    <t>研修3年目　習得させる作業等</t>
    <rPh sb="0" eb="2">
      <t xml:space="preserve">ケンシュウ </t>
    </rPh>
    <rPh sb="3" eb="4">
      <t xml:space="preserve">ネンメ </t>
    </rPh>
    <rPh sb="6" eb="8">
      <t xml:space="preserve">シュウトク </t>
    </rPh>
    <rPh sb="13" eb="14">
      <t xml:space="preserve">ナド </t>
    </rPh>
    <phoneticPr fontId="9"/>
  </si>
  <si>
    <t>ks_f2_16</t>
  </si>
  <si>
    <t>研修4年目　従事させる作業等</t>
    <rPh sb="0" eb="2">
      <t xml:space="preserve">ケンシュウ </t>
    </rPh>
    <rPh sb="3" eb="4">
      <t xml:space="preserve">ネンメ </t>
    </rPh>
    <rPh sb="6" eb="8">
      <t xml:space="preserve">ジュウジサセルサギョウ </t>
    </rPh>
    <rPh sb="13" eb="14">
      <t xml:space="preserve">ナド </t>
    </rPh>
    <phoneticPr fontId="9"/>
  </si>
  <si>
    <t>ks_f2_17</t>
  </si>
  <si>
    <t>研修4年目　習得させる作業等</t>
    <rPh sb="0" eb="2">
      <t xml:space="preserve">ケンシュウ </t>
    </rPh>
    <rPh sb="3" eb="4">
      <t xml:space="preserve">ネンメ </t>
    </rPh>
    <rPh sb="6" eb="8">
      <t xml:space="preserve">シュウトク </t>
    </rPh>
    <rPh sb="13" eb="14">
      <t xml:space="preserve">ナド </t>
    </rPh>
    <phoneticPr fontId="9"/>
  </si>
  <si>
    <t>ks_f2_18</t>
  </si>
  <si>
    <t>年</t>
    <rPh sb="0" eb="1">
      <t>ネn</t>
    </rPh>
    <phoneticPr fontId="15"/>
  </si>
  <si>
    <t>ks_f3_1</t>
    <phoneticPr fontId="15"/>
  </si>
  <si>
    <t>月</t>
    <rPh sb="0" eb="1">
      <t>ツキ</t>
    </rPh>
    <phoneticPr fontId="15"/>
  </si>
  <si>
    <t>ks_f3_2</t>
  </si>
  <si>
    <t>日</t>
    <rPh sb="0" eb="1">
      <t xml:space="preserve">ヒ </t>
    </rPh>
    <phoneticPr fontId="15"/>
  </si>
  <si>
    <t>ks_f3_3</t>
  </si>
  <si>
    <t>ks_f3_4</t>
  </si>
  <si>
    <t>ks_f3_5</t>
  </si>
  <si>
    <t>ks_f3_6</t>
  </si>
  <si>
    <t>雇用期間</t>
    <phoneticPr fontId="15"/>
  </si>
  <si>
    <t>有無</t>
    <rPh sb="0" eb="2">
      <t>アリナシ</t>
    </rPh>
    <phoneticPr fontId="9"/>
  </si>
  <si>
    <t>ks_f3_7</t>
  </si>
  <si>
    <t>ks_f3_8</t>
  </si>
  <si>
    <t>ks_f3_9</t>
  </si>
  <si>
    <t>ks_f3_10</t>
  </si>
  <si>
    <t>ks_f3_11</t>
  </si>
  <si>
    <t>ks_f3_12</t>
  </si>
  <si>
    <t>ks_f3_13</t>
  </si>
  <si>
    <t>雇用形態</t>
    <phoneticPr fontId="15"/>
  </si>
  <si>
    <t>雇用形態　選択</t>
    <rPh sb="5" eb="7">
      <t>センタク</t>
    </rPh>
    <phoneticPr fontId="15"/>
  </si>
  <si>
    <t>ks_f3_14</t>
  </si>
  <si>
    <t>その他　詳細</t>
    <rPh sb="2" eb="3">
      <t>タ</t>
    </rPh>
    <rPh sb="4" eb="6">
      <t>ショウサイ</t>
    </rPh>
    <phoneticPr fontId="9"/>
  </si>
  <si>
    <t>ks_f3_15</t>
  </si>
  <si>
    <t>ks_f3_16</t>
  </si>
  <si>
    <t>ks_f3_17</t>
  </si>
  <si>
    <t>1 始業・終業の時刻等</t>
    <phoneticPr fontId="15"/>
  </si>
  <si>
    <t>①　変形労働時間制、シフト制等 有無</t>
    <rPh sb="14" eb="15">
      <t>アリナセィ</t>
    </rPh>
    <phoneticPr fontId="15"/>
  </si>
  <si>
    <t>ks_f3_18</t>
  </si>
  <si>
    <t>① 　労働時間① 月1</t>
  </si>
  <si>
    <t>ks_f3_19</t>
  </si>
  <si>
    <t>① 　労働時間① 月2</t>
  </si>
  <si>
    <t>ks_f3_20</t>
  </si>
  <si>
    <t>① 　労働時間①　始業：時1</t>
  </si>
  <si>
    <t>ks_f3_21</t>
  </si>
  <si>
    <t>① 　労働時間①　始業：分1</t>
  </si>
  <si>
    <t>ks_f3_22</t>
  </si>
  <si>
    <t>① 　労働時間①　終業：時2</t>
  </si>
  <si>
    <t>ks_f3_23</t>
  </si>
  <si>
    <t>① 　労働時間①　終業：分2</t>
  </si>
  <si>
    <t>ks_f3_24</t>
  </si>
  <si>
    <t>① 　労働時間①　休憩時間：分</t>
  </si>
  <si>
    <t>ks_f3_25</t>
  </si>
  <si>
    <t>① 　労働時間② 月1</t>
  </si>
  <si>
    <t>ks_f3_26</t>
  </si>
  <si>
    <t>① 　労働時間② 月2</t>
  </si>
  <si>
    <t>ks_f3_27</t>
  </si>
  <si>
    <t>① 　労働時間②　始業：時1</t>
  </si>
  <si>
    <t>ks_f3_28</t>
  </si>
  <si>
    <t>① 　労働時間②　始業：分1</t>
  </si>
  <si>
    <t>ks_f3_29</t>
  </si>
  <si>
    <t>① 　労働時間②　終業：時2</t>
  </si>
  <si>
    <t>ks_f3_30</t>
  </si>
  <si>
    <t>① 　労働時間②　終業：分2</t>
  </si>
  <si>
    <t>ks_f3_31</t>
  </si>
  <si>
    <t>① 　労働時間②　休憩時間：分</t>
  </si>
  <si>
    <t>ks_f3_32</t>
  </si>
  <si>
    <t>① 　労働時間③ 月1</t>
  </si>
  <si>
    <t>ks_f3_33</t>
  </si>
  <si>
    <t>① 　労働時間③ 月2</t>
  </si>
  <si>
    <t>ks_f3_34</t>
  </si>
  <si>
    <t>① 　労働時間③　始業：時1</t>
  </si>
  <si>
    <t>ks_f3_35</t>
  </si>
  <si>
    <t>① 　労働時間③　始業：分1</t>
  </si>
  <si>
    <t>ks_f3_36</t>
  </si>
  <si>
    <t>① 　労働時間③　終業：時2</t>
  </si>
  <si>
    <t>① 　労働時間③　終業：分2</t>
  </si>
  <si>
    <t>ks_f3_38</t>
  </si>
  <si>
    <t>① 　労働時間③　休憩時間：分</t>
  </si>
  <si>
    <t>ks_f3_39</t>
  </si>
  <si>
    <t>① 　労働時間④ 月1</t>
  </si>
  <si>
    <t>ks_f3_40</t>
  </si>
  <si>
    <t>① 　労働時間④ 月2</t>
  </si>
  <si>
    <t>ks_f3_41</t>
  </si>
  <si>
    <t>① 　労働時間④　始業：時1</t>
  </si>
  <si>
    <t>ks_f3_42</t>
  </si>
  <si>
    <t>① 　労働時間④　始業：分1</t>
  </si>
  <si>
    <t>ks_f3_43</t>
  </si>
  <si>
    <t>① 　労働時間④　終業：時2</t>
  </si>
  <si>
    <t>ks_f3_44</t>
  </si>
  <si>
    <t>① 　労働時間④　終業：分2</t>
  </si>
  <si>
    <t>ks_f3_45</t>
  </si>
  <si>
    <t>① 　労働時間④　休憩時間：分</t>
  </si>
  <si>
    <t>ks_f3_46</t>
  </si>
  <si>
    <t>②　法律で定める休憩時間の採用 有無</t>
    <rPh sb="0" eb="1">
      <t>アリナシ</t>
    </rPh>
    <phoneticPr fontId="15"/>
  </si>
  <si>
    <t>ks_f3_47</t>
  </si>
  <si>
    <t>２ 労働時間</t>
    <phoneticPr fontId="15"/>
  </si>
  <si>
    <t>①　労働時間1　月〜</t>
    <rPh sb="0" eb="3">
      <t xml:space="preserve">ロウドウ </t>
    </rPh>
    <rPh sb="3" eb="5">
      <t xml:space="preserve">ジカン </t>
    </rPh>
    <rPh sb="7" eb="8">
      <t xml:space="preserve">ツキ </t>
    </rPh>
    <phoneticPr fontId="9"/>
  </si>
  <si>
    <t>ks_f3_48</t>
  </si>
  <si>
    <t>①　労働時間1　〜月</t>
    <rPh sb="0" eb="1">
      <t xml:space="preserve">ロウドウジカン </t>
    </rPh>
    <phoneticPr fontId="15"/>
  </si>
  <si>
    <t>ks_f3_49</t>
  </si>
  <si>
    <t>①　所定労働時間1　週</t>
    <rPh sb="0" eb="1">
      <t xml:space="preserve">ショテイロウドウジカン </t>
    </rPh>
    <rPh sb="8" eb="9">
      <t xml:space="preserve">シュウ </t>
    </rPh>
    <phoneticPr fontId="15"/>
  </si>
  <si>
    <t>ks_f3_50</t>
  </si>
  <si>
    <t>①　所定労働時間1　日</t>
    <rPh sb="0" eb="1">
      <t xml:space="preserve">ショテイロウドウジカン </t>
    </rPh>
    <rPh sb="8" eb="9">
      <t xml:space="preserve">ヒ </t>
    </rPh>
    <phoneticPr fontId="15"/>
  </si>
  <si>
    <t>ks_f3_51</t>
  </si>
  <si>
    <t>①　労働時間2　月〜</t>
    <rPh sb="0" eb="2">
      <t xml:space="preserve">ロウドウ </t>
    </rPh>
    <rPh sb="2" eb="4">
      <t xml:space="preserve">ジカン </t>
    </rPh>
    <rPh sb="6" eb="7">
      <t xml:space="preserve">ツキ </t>
    </rPh>
    <phoneticPr fontId="9"/>
  </si>
  <si>
    <t>ks_f3_52</t>
  </si>
  <si>
    <t>①　労働時間2　〜月</t>
    <rPh sb="0" eb="1">
      <t xml:space="preserve">ロウドウジカン </t>
    </rPh>
    <phoneticPr fontId="15"/>
  </si>
  <si>
    <t>ks_f3_53</t>
  </si>
  <si>
    <t>①　所定労働時間2　週</t>
    <rPh sb="0" eb="1">
      <t xml:space="preserve">ショテイロウドウジカン </t>
    </rPh>
    <rPh sb="8" eb="9">
      <t xml:space="preserve">シュウ </t>
    </rPh>
    <phoneticPr fontId="15"/>
  </si>
  <si>
    <t>ks_f3_54</t>
  </si>
  <si>
    <t>①　所定労働時間2　日</t>
    <rPh sb="0" eb="1">
      <t xml:space="preserve">ショテイロウドウジカン </t>
    </rPh>
    <rPh sb="8" eb="9">
      <t xml:space="preserve">ヒ </t>
    </rPh>
    <phoneticPr fontId="15"/>
  </si>
  <si>
    <t>ks_f3_55</t>
  </si>
  <si>
    <t>①　労働時間3　月〜</t>
    <rPh sb="0" eb="2">
      <t xml:space="preserve">ロウドウ </t>
    </rPh>
    <rPh sb="2" eb="4">
      <t xml:space="preserve">ジカン </t>
    </rPh>
    <phoneticPr fontId="9"/>
  </si>
  <si>
    <t>ks_f3_56</t>
  </si>
  <si>
    <t>①　労働時間3　〜月</t>
    <rPh sb="0" eb="1">
      <t xml:space="preserve">ロウドウジカン </t>
    </rPh>
    <phoneticPr fontId="15"/>
  </si>
  <si>
    <t>ks_f3_57</t>
  </si>
  <si>
    <t>①　所定労働時間3　週</t>
    <rPh sb="0" eb="1">
      <t xml:space="preserve">ショテイロウドウジカン </t>
    </rPh>
    <phoneticPr fontId="15"/>
  </si>
  <si>
    <t>ks_f3_58</t>
  </si>
  <si>
    <t>①　所定労働時間3　日</t>
    <rPh sb="0" eb="1">
      <t xml:space="preserve">ショテイロウドウジカン </t>
    </rPh>
    <phoneticPr fontId="15"/>
  </si>
  <si>
    <t>ks_f3_59</t>
  </si>
  <si>
    <t>①　労働時間4　月〜</t>
    <rPh sb="0" eb="2">
      <t xml:space="preserve">ロウドウ </t>
    </rPh>
    <rPh sb="2" eb="4">
      <t xml:space="preserve">ジカン </t>
    </rPh>
    <phoneticPr fontId="9"/>
  </si>
  <si>
    <t>ks_f3_60</t>
  </si>
  <si>
    <t>①　労働時間4　〜月</t>
    <rPh sb="0" eb="1">
      <t xml:space="preserve">ロウドウジカン </t>
    </rPh>
    <phoneticPr fontId="15"/>
  </si>
  <si>
    <t>ks_f3_61</t>
  </si>
  <si>
    <t>①　所定労働時間4　週</t>
    <rPh sb="0" eb="1">
      <t xml:space="preserve">ショテイロウドウジカン </t>
    </rPh>
    <phoneticPr fontId="15"/>
  </si>
  <si>
    <t>ks_f3_62</t>
  </si>
  <si>
    <t>①　所定労働時間4　日</t>
    <rPh sb="0" eb="1">
      <t xml:space="preserve">ショテイロウドウジカン </t>
    </rPh>
    <phoneticPr fontId="15"/>
  </si>
  <si>
    <t>ks_f3_63</t>
  </si>
  <si>
    <t>②年間の所定労働時間　時間</t>
    <rPh sb="0" eb="5">
      <t xml:space="preserve">ネンカンオショテイ </t>
    </rPh>
    <rPh sb="5" eb="9">
      <t xml:space="preserve">ロウドウジカン </t>
    </rPh>
    <rPh sb="10" eb="12">
      <t xml:space="preserve">ジカン </t>
    </rPh>
    <phoneticPr fontId="9"/>
  </si>
  <si>
    <t>ks_f3_64</t>
  </si>
  <si>
    <t>③所定外労働時間　有無</t>
    <rPh sb="0" eb="3">
      <t xml:space="preserve">ショテイガイ </t>
    </rPh>
    <rPh sb="3" eb="7">
      <t xml:space="preserve">ロウドウジカン </t>
    </rPh>
    <rPh sb="9" eb="11">
      <t>アリナセィ</t>
    </rPh>
    <phoneticPr fontId="15"/>
  </si>
  <si>
    <t>ks_f3_65</t>
  </si>
  <si>
    <t>③所定外労働時間　時間</t>
    <rPh sb="0" eb="2">
      <t xml:space="preserve">ジカン </t>
    </rPh>
    <rPh sb="9" eb="11">
      <t>ジカn</t>
    </rPh>
    <phoneticPr fontId="15"/>
  </si>
  <si>
    <t>ks_f3_66</t>
  </si>
  <si>
    <t>休日</t>
    <phoneticPr fontId="15"/>
  </si>
  <si>
    <t>1 定例日　週・月</t>
    <rPh sb="0" eb="1">
      <t xml:space="preserve">キュウジツ </t>
    </rPh>
    <rPh sb="2" eb="5">
      <t xml:space="preserve">テイレイヒ </t>
    </rPh>
    <rPh sb="6" eb="7">
      <t>シュウ</t>
    </rPh>
    <rPh sb="8" eb="9">
      <t xml:space="preserve">ツキアタリ </t>
    </rPh>
    <phoneticPr fontId="15"/>
  </si>
  <si>
    <t>ks_f3_67</t>
  </si>
  <si>
    <t>1 定例日　日数</t>
    <rPh sb="0" eb="1">
      <t xml:space="preserve">キュウジツ </t>
    </rPh>
    <rPh sb="7" eb="8">
      <t xml:space="preserve">スウヒ </t>
    </rPh>
    <phoneticPr fontId="15"/>
  </si>
  <si>
    <t>ks_f3_68</t>
  </si>
  <si>
    <t>2 法律で定める休日の採用　有無</t>
    <rPh sb="0" eb="2">
      <t xml:space="preserve">ホウリツ </t>
    </rPh>
    <rPh sb="3" eb="4">
      <t xml:space="preserve">サダメル </t>
    </rPh>
    <rPh sb="6" eb="8">
      <t xml:space="preserve">キュウジツノ </t>
    </rPh>
    <rPh sb="9" eb="11">
      <t xml:space="preserve">サイヨウ </t>
    </rPh>
    <rPh sb="14" eb="16">
      <t>アリナシ</t>
    </rPh>
    <phoneticPr fontId="15"/>
  </si>
  <si>
    <t>ks_f3_69</t>
  </si>
  <si>
    <t>休暇</t>
    <rPh sb="0" eb="2">
      <t>キュウカ</t>
    </rPh>
    <phoneticPr fontId="15"/>
  </si>
  <si>
    <t>1 年次有給休暇</t>
    <rPh sb="0" eb="1">
      <t xml:space="preserve">ネンジユウキュウキュウカ </t>
    </rPh>
    <phoneticPr fontId="15"/>
  </si>
  <si>
    <t>ks_f3_70</t>
  </si>
  <si>
    <t>法律で定める年次休暇の採用</t>
    <rPh sb="4" eb="8">
      <t xml:space="preserve">ネンジキュウカノ </t>
    </rPh>
    <rPh sb="9" eb="11">
      <t xml:space="preserve">サイヨウ </t>
    </rPh>
    <phoneticPr fontId="15"/>
  </si>
  <si>
    <t>ks_f3_71</t>
  </si>
  <si>
    <t>2 その他の休暇　日数</t>
    <rPh sb="3" eb="5">
      <t xml:space="preserve">キュウカ </t>
    </rPh>
    <rPh sb="9" eb="11">
      <t>ニッスウ</t>
    </rPh>
    <phoneticPr fontId="15"/>
  </si>
  <si>
    <t>ks_f3_72</t>
  </si>
  <si>
    <t>その他休暇　詳細</t>
    <rPh sb="0" eb="2">
      <t xml:space="preserve">キュウカ </t>
    </rPh>
    <rPh sb="6" eb="8">
      <t>ショウサイ</t>
    </rPh>
    <phoneticPr fontId="15"/>
  </si>
  <si>
    <t>ks_f3_73</t>
  </si>
  <si>
    <t>賃金</t>
    <rPh sb="0" eb="2">
      <t>チンギn</t>
    </rPh>
    <phoneticPr fontId="15"/>
  </si>
  <si>
    <t>①基本賃金　月給・日給・時給　選択</t>
    <rPh sb="0" eb="4">
      <t xml:space="preserve">キホンチンギン </t>
    </rPh>
    <rPh sb="6" eb="7">
      <t>ツキ</t>
    </rPh>
    <rPh sb="7" eb="8">
      <t>ニッキュウ</t>
    </rPh>
    <rPh sb="9" eb="10">
      <t xml:space="preserve">ヒ </t>
    </rPh>
    <rPh sb="12" eb="14">
      <t>ジキュウ</t>
    </rPh>
    <rPh sb="15" eb="17">
      <t>センタク</t>
    </rPh>
    <phoneticPr fontId="9"/>
  </si>
  <si>
    <t>ks_f3_74</t>
  </si>
  <si>
    <t>①月給（金額）</t>
    <rPh sb="4" eb="6">
      <t>キンガク</t>
    </rPh>
    <phoneticPr fontId="9"/>
  </si>
  <si>
    <t>ks_f3_75</t>
  </si>
  <si>
    <t>①日給（金額）</t>
    <phoneticPr fontId="15"/>
  </si>
  <si>
    <t>ks_f3_76</t>
  </si>
  <si>
    <t>①日給：月給換算（金額）</t>
    <phoneticPr fontId="15"/>
  </si>
  <si>
    <t>ks_f3_77</t>
  </si>
  <si>
    <t>①時給（金額）</t>
    <phoneticPr fontId="15"/>
  </si>
  <si>
    <t>ks_f3_78</t>
  </si>
  <si>
    <t>①時給：月給換算（金額）</t>
    <phoneticPr fontId="15"/>
  </si>
  <si>
    <t>ks_f3_79</t>
  </si>
  <si>
    <t>①試用期間：月1</t>
    <rPh sb="0" eb="4">
      <t>シヨウキカン</t>
    </rPh>
    <rPh sb="5" eb="6">
      <t>ツキ</t>
    </rPh>
    <phoneticPr fontId="9"/>
  </si>
  <si>
    <t>ks_f3_80</t>
  </si>
  <si>
    <t>①試用期間：月2</t>
    <rPh sb="0" eb="4">
      <t>シヨウキカン</t>
    </rPh>
    <rPh sb="5" eb="6">
      <t>ツキ</t>
    </rPh>
    <phoneticPr fontId="9"/>
  </si>
  <si>
    <t>ks_f3_81</t>
  </si>
  <si>
    <t>①試用期間：基本賃金</t>
    <rPh sb="0" eb="4">
      <t>シヨウキカン</t>
    </rPh>
    <rPh sb="5" eb="9">
      <t>キホンチンギン</t>
    </rPh>
    <phoneticPr fontId="9"/>
  </si>
  <si>
    <t>ks_f3_82</t>
  </si>
  <si>
    <t>②イ.住居手当　（金額）</t>
    <phoneticPr fontId="15"/>
  </si>
  <si>
    <t>ks_f3_83</t>
  </si>
  <si>
    <t>②ロ.通勤手当　（金額）</t>
    <phoneticPr fontId="15"/>
  </si>
  <si>
    <t>ks_f3_84</t>
  </si>
  <si>
    <t>②ハ.手当名</t>
    <rPh sb="5" eb="6">
      <t>メイ</t>
    </rPh>
    <phoneticPr fontId="15"/>
  </si>
  <si>
    <t>ks_f3_85</t>
  </si>
  <si>
    <t>②ハ.金額</t>
    <phoneticPr fontId="15"/>
  </si>
  <si>
    <t>ks_f3_86</t>
  </si>
  <si>
    <t>②ニ.手当名</t>
    <rPh sb="5" eb="6">
      <t>メイ</t>
    </rPh>
    <phoneticPr fontId="15"/>
  </si>
  <si>
    <t>ks_f3_87</t>
  </si>
  <si>
    <t>②ニ.金額</t>
    <phoneticPr fontId="15"/>
  </si>
  <si>
    <t>ks_f3_88</t>
  </si>
  <si>
    <t>②ホ.手当名</t>
    <rPh sb="5" eb="6">
      <t>メイ</t>
    </rPh>
    <phoneticPr fontId="15"/>
  </si>
  <si>
    <t>ks_f3_89</t>
  </si>
  <si>
    <t>②ホ.金額</t>
    <phoneticPr fontId="15"/>
  </si>
  <si>
    <t>ks_f3_90</t>
  </si>
  <si>
    <t>②へ.手当名</t>
    <rPh sb="5" eb="6">
      <t>メイ</t>
    </rPh>
    <phoneticPr fontId="15"/>
  </si>
  <si>
    <t>ks_f3_91</t>
  </si>
  <si>
    <t>②へ.金額</t>
    <phoneticPr fontId="15"/>
  </si>
  <si>
    <t>ks_f3_92</t>
  </si>
  <si>
    <t>ks_f3_93</t>
  </si>
  <si>
    <t>ks_f3_94</t>
  </si>
  <si>
    <t>ks_f3_95</t>
  </si>
  <si>
    <t>ks_f3_96</t>
  </si>
  <si>
    <t>４　賃金支払日：翌月・当月選択</t>
    <rPh sb="8" eb="10">
      <t>ヨクゲテゥ</t>
    </rPh>
    <rPh sb="11" eb="13">
      <t>トウゲテゥ</t>
    </rPh>
    <rPh sb="13" eb="15">
      <t>センタク</t>
    </rPh>
    <phoneticPr fontId="15"/>
  </si>
  <si>
    <t>ks_f3_97</t>
  </si>
  <si>
    <t>ks_f3_98</t>
  </si>
  <si>
    <t>５　昇　給：有無</t>
    <rPh sb="5" eb="6">
      <t>：</t>
    </rPh>
    <rPh sb="6" eb="8">
      <t>アリナシ</t>
    </rPh>
    <phoneticPr fontId="15"/>
  </si>
  <si>
    <t>ks_f3_99</t>
  </si>
  <si>
    <t>ks_f3_100</t>
  </si>
  <si>
    <t>６　賞　与：有無</t>
    <phoneticPr fontId="15"/>
  </si>
  <si>
    <t>ks_f3_101</t>
  </si>
  <si>
    <t>７　退職金：有無</t>
    <phoneticPr fontId="15"/>
  </si>
  <si>
    <t>ks_f3_102</t>
  </si>
  <si>
    <t>職に関する事項</t>
    <phoneticPr fontId="15"/>
  </si>
  <si>
    <t>１ 定年制：有無</t>
    <phoneticPr fontId="15"/>
  </si>
  <si>
    <t>ks_f3_103</t>
  </si>
  <si>
    <t>１ 定年制：年齢</t>
    <rPh sb="6" eb="8">
      <t>ネn</t>
    </rPh>
    <phoneticPr fontId="15"/>
  </si>
  <si>
    <t>ks_f3_104</t>
  </si>
  <si>
    <t>２ 自己都合退職の手続（退職する：日前）</t>
    <phoneticPr fontId="15"/>
  </si>
  <si>
    <t>ks_f3_105</t>
  </si>
  <si>
    <t>ks_f3_106</t>
  </si>
  <si>
    <t>保険の加入状況</t>
    <phoneticPr fontId="15"/>
  </si>
  <si>
    <t>ks_f3_107</t>
  </si>
  <si>
    <t>ks_f3_108</t>
  </si>
  <si>
    <t>ks_f3_109</t>
  </si>
  <si>
    <t>・ 社会保険の適用：健康保険</t>
    <phoneticPr fontId="15"/>
  </si>
  <si>
    <t>ks_f3_110</t>
  </si>
  <si>
    <t>・ 社会保険の適用：その他</t>
    <phoneticPr fontId="15"/>
  </si>
  <si>
    <t>ks_f3_111</t>
  </si>
  <si>
    <t>１　育児休暇</t>
    <phoneticPr fontId="15"/>
  </si>
  <si>
    <t>ks_f3_112</t>
  </si>
  <si>
    <t>２　介護休暇</t>
    <phoneticPr fontId="15"/>
  </si>
  <si>
    <t>ks_f3_113</t>
  </si>
  <si>
    <t>３　その他</t>
    <phoneticPr fontId="15"/>
  </si>
  <si>
    <t>ks_f3_114</t>
  </si>
  <si>
    <t>ks_f3_115</t>
  </si>
  <si>
    <t>９　新法人設立計画</t>
    <rPh sb="0" eb="2">
      <t>ヨウシキ</t>
    </rPh>
    <rPh sb="2" eb="3">
      <t>ダイ</t>
    </rPh>
    <phoneticPr fontId="15"/>
  </si>
  <si>
    <t>ks_f5_1</t>
    <phoneticPr fontId="15"/>
  </si>
  <si>
    <t>２　就農希望地</t>
    <phoneticPr fontId="15"/>
  </si>
  <si>
    <t>ks_f5_2</t>
  </si>
  <si>
    <t>２　法人設立予定時期</t>
    <phoneticPr fontId="15"/>
  </si>
  <si>
    <t>ks_f5_3</t>
  </si>
  <si>
    <t>ks_f5_4</t>
  </si>
  <si>
    <t>２　雇用元との関係</t>
    <phoneticPr fontId="15"/>
  </si>
  <si>
    <t>雇用元との関係</t>
    <phoneticPr fontId="15"/>
  </si>
  <si>
    <t>ks_f5_5</t>
  </si>
  <si>
    <t>雇用元と資本関係ありの場合：内容</t>
    <rPh sb="14" eb="16">
      <t>ナイヨウ</t>
    </rPh>
    <phoneticPr fontId="15"/>
  </si>
  <si>
    <t>ks_f5_6</t>
  </si>
  <si>
    <t>雇用元と協力関係ありの場合：内容</t>
    <phoneticPr fontId="15"/>
  </si>
  <si>
    <t>ks_f5_7</t>
  </si>
  <si>
    <t>2 経営内容</t>
    <phoneticPr fontId="15"/>
  </si>
  <si>
    <t>作目等 1</t>
    <phoneticPr fontId="15"/>
  </si>
  <si>
    <t>ks_f5_8</t>
  </si>
  <si>
    <t>規模（面積・飼養頭数等）1</t>
    <phoneticPr fontId="15"/>
  </si>
  <si>
    <t>ks_f5_9</t>
  </si>
  <si>
    <t>作目等 2</t>
  </si>
  <si>
    <t>ks_f5_10</t>
  </si>
  <si>
    <t>規模（面積・飼養頭数等）2</t>
  </si>
  <si>
    <t>ks_f5_11</t>
  </si>
  <si>
    <t>作目等 3</t>
  </si>
  <si>
    <t>ks_f5_12</t>
  </si>
  <si>
    <t>規模（面積・飼養頭数等）3</t>
  </si>
  <si>
    <t>ks_f5_13</t>
  </si>
  <si>
    <t>作目等 4</t>
  </si>
  <si>
    <t>ks_f5_14</t>
  </si>
  <si>
    <t>規模（面積・飼養頭数等）4</t>
  </si>
  <si>
    <t>ks_f5_15</t>
  </si>
  <si>
    <t>作目等 5</t>
  </si>
  <si>
    <t>ks_f5_16</t>
  </si>
  <si>
    <t>規模（面積・飼養頭数等）5</t>
  </si>
  <si>
    <t>ks_f5_17</t>
  </si>
  <si>
    <t>２　法人設立５年後の所得目標</t>
    <phoneticPr fontId="15"/>
  </si>
  <si>
    <t>全体</t>
    <phoneticPr fontId="15"/>
  </si>
  <si>
    <t>ks_f5_18</t>
  </si>
  <si>
    <t>うち農業関連</t>
    <phoneticPr fontId="15"/>
  </si>
  <si>
    <t>ks_f5_19</t>
  </si>
  <si>
    <t>３　研修5年目</t>
    <phoneticPr fontId="15"/>
  </si>
  <si>
    <t>従事させる作業等</t>
    <phoneticPr fontId="15"/>
  </si>
  <si>
    <t>ks_f5_20</t>
  </si>
  <si>
    <t>ks_f5_21</t>
  </si>
  <si>
    <t>３　研修6年目</t>
    <phoneticPr fontId="15"/>
  </si>
  <si>
    <t>ks_f5_22</t>
  </si>
  <si>
    <t>ks_f5_23</t>
  </si>
  <si>
    <t>４　新法人設立後の経営ビジョン（生産方法、販売方法、経営の特徴などを記載）</t>
  </si>
  <si>
    <t>ks_f5_24</t>
  </si>
  <si>
    <t>5-1 生産基盤（農地等）の確保計画</t>
    <phoneticPr fontId="15"/>
  </si>
  <si>
    <t>ks_f5_25</t>
  </si>
  <si>
    <t>5-1 施設、機械等の導入計画</t>
    <phoneticPr fontId="15"/>
  </si>
  <si>
    <t>ks_f5_26</t>
  </si>
  <si>
    <t>5-1 資金の計画</t>
    <phoneticPr fontId="15"/>
  </si>
  <si>
    <t>自己資金</t>
  </si>
  <si>
    <t>ks_f5_27</t>
  </si>
  <si>
    <t>借入資金</t>
  </si>
  <si>
    <t>ks_f5_28</t>
  </si>
  <si>
    <t>主な借入先</t>
  </si>
  <si>
    <t>ks_f5_29</t>
  </si>
  <si>
    <t>5-1 販路の計画</t>
    <phoneticPr fontId="15"/>
  </si>
  <si>
    <t>ks_f5_30</t>
  </si>
  <si>
    <t>5-1 その他</t>
    <phoneticPr fontId="15"/>
  </si>
  <si>
    <t>ks_f5_31</t>
  </si>
  <si>
    <t>5-2 生産基盤（農地等）の継承計画</t>
    <phoneticPr fontId="15"/>
  </si>
  <si>
    <t>ks_f5_32</t>
  </si>
  <si>
    <t>5-2 施設、機械等の継承計画</t>
    <rPh sb="11" eb="13">
      <t>ケイショウ</t>
    </rPh>
    <phoneticPr fontId="15"/>
  </si>
  <si>
    <t>ks_f5_33</t>
  </si>
  <si>
    <t>5-2 資金の計画</t>
  </si>
  <si>
    <t>ks_f5_34</t>
  </si>
  <si>
    <t>ks_f5_35</t>
  </si>
  <si>
    <t>ks_f5_36</t>
  </si>
  <si>
    <t>5-2 販路の継承計画</t>
    <rPh sb="7" eb="9">
      <t>ケイショウ</t>
    </rPh>
    <phoneticPr fontId="15"/>
  </si>
  <si>
    <t>5-2 合意書の作成及び締結の予定時期</t>
    <phoneticPr fontId="15"/>
  </si>
  <si>
    <t>ks_f5_38</t>
  </si>
  <si>
    <t>6　移譲希望者の意志確認</t>
    <phoneticPr fontId="15"/>
  </si>
  <si>
    <t>ks_f5_39</t>
  </si>
  <si>
    <t>ks_f5_40</t>
  </si>
  <si>
    <t>ks_f5_41</t>
  </si>
  <si>
    <t>ks_f5_42</t>
  </si>
  <si>
    <t>ks_f5_43</t>
  </si>
  <si>
    <t>ks_f5_44</t>
  </si>
  <si>
    <t>ks_f5_45</t>
  </si>
  <si>
    <t>値</t>
    <rPh sb="0" eb="1">
      <t>アタイ</t>
    </rPh>
    <phoneticPr fontId="15"/>
  </si>
  <si>
    <t>助成等の名称</t>
    <phoneticPr fontId="9"/>
  </si>
  <si>
    <t>事業実施機関</t>
    <phoneticPr fontId="9"/>
  </si>
  <si>
    <t>助成の内容 </t>
    <phoneticPr fontId="9"/>
  </si>
  <si>
    <t>alert1</t>
    <phoneticPr fontId="15"/>
  </si>
  <si>
    <t>alert2</t>
    <phoneticPr fontId="15"/>
  </si>
  <si>
    <t>採用日</t>
    <rPh sb="0" eb="2">
      <t>サイヨウ</t>
    </rPh>
    <rPh sb="2" eb="3">
      <t>b</t>
    </rPh>
    <phoneticPr fontId="15"/>
  </si>
  <si>
    <t>年間の所定労働時間</t>
    <rPh sb="0" eb="4">
      <t>ロウドウ</t>
    </rPh>
    <phoneticPr fontId="15"/>
  </si>
  <si>
    <t>管理農業会議（都道府県）</t>
    <rPh sb="0" eb="3">
      <t xml:space="preserve">ケンシュウセイ </t>
    </rPh>
    <rPh sb="3" eb="5">
      <t xml:space="preserve">ケンキュウセイクブン </t>
    </rPh>
    <rPh sb="7" eb="11">
      <t>トドウ</t>
    </rPh>
    <phoneticPr fontId="15"/>
  </si>
  <si>
    <t>※新規雇用就農者が勤務し研修を実施する都道府県を選択してください</t>
    <phoneticPr fontId="9"/>
  </si>
  <si>
    <t>※従事させる作業等及び習得させる技術等を複数入力する際は、ALTキーとEnterキーを同時押しで改行を行って入力してください</t>
    <phoneticPr fontId="15"/>
  </si>
  <si>
    <t>役職：</t>
    <phoneticPr fontId="15"/>
  </si>
  <si>
    <t>３ 解雇の事由及び手続 </t>
    <phoneticPr fontId="15"/>
  </si>
  <si>
    <t>２．「増加分支援」要件</t>
    <phoneticPr fontId="15"/>
  </si>
  <si>
    <t>①に該当する離農者数と比較して、②に該当する農業界に定着する人数が同数以上である必要があります。</t>
    <phoneticPr fontId="15"/>
  </si>
  <si>
    <t>No.</t>
    <phoneticPr fontId="15"/>
  </si>
  <si>
    <t>氏名</t>
    <rPh sb="0" eb="2">
      <t>シメイ</t>
    </rPh>
    <phoneticPr fontId="15"/>
  </si>
  <si>
    <t>事業活用年度回</t>
    <rPh sb="0" eb="2">
      <t>ジギョウ</t>
    </rPh>
    <rPh sb="2" eb="4">
      <t>カツヨウ</t>
    </rPh>
    <rPh sb="4" eb="6">
      <t>ネンド</t>
    </rPh>
    <rPh sb="6" eb="7">
      <t>カイ</t>
    </rPh>
    <phoneticPr fontId="15"/>
  </si>
  <si>
    <t>就農状況</t>
    <rPh sb="0" eb="2">
      <t>シュウノウ</t>
    </rPh>
    <rPh sb="2" eb="4">
      <t>ジョウキョウ</t>
    </rPh>
    <phoneticPr fontId="15"/>
  </si>
  <si>
    <t>就農状況（詳細）</t>
    <rPh sb="0" eb="2">
      <t>シュウノウ</t>
    </rPh>
    <rPh sb="2" eb="4">
      <t>ジョウキョウ</t>
    </rPh>
    <rPh sb="5" eb="7">
      <t>ショウサイ</t>
    </rPh>
    <phoneticPr fontId="15"/>
  </si>
  <si>
    <t>※本事業における「正社員」とは、以下のすべてを満たす者とします。
・期間の定めのない雇用契約を締結（独立前提の場合は有期雇用でも可）
・１週間の所定労働時間が35時間以上(年平均)で、主に農畜産物の生産(生産物の加工・販売含む)に関する業務に従事
・雇用保険、労災保険への加入（法人の場合は厚生年金保険及び健康保険へも加入）</t>
    <phoneticPr fontId="15"/>
  </si>
  <si>
    <t>令和４年度第１回</t>
    <rPh sb="0" eb="2">
      <t>レイワ</t>
    </rPh>
    <rPh sb="3" eb="5">
      <t>ネンド</t>
    </rPh>
    <rPh sb="5" eb="6">
      <t>ダイ</t>
    </rPh>
    <rPh sb="7" eb="8">
      <t>カイ</t>
    </rPh>
    <phoneticPr fontId="15"/>
  </si>
  <si>
    <t>令和４年度第２回</t>
    <rPh sb="0" eb="2">
      <t>レイワ</t>
    </rPh>
    <rPh sb="3" eb="5">
      <t>ネンド</t>
    </rPh>
    <rPh sb="5" eb="6">
      <t>ダイ</t>
    </rPh>
    <rPh sb="7" eb="8">
      <t>カイ</t>
    </rPh>
    <phoneticPr fontId="15"/>
  </si>
  <si>
    <t>令和４年度第３回</t>
    <rPh sb="0" eb="2">
      <t>レイワ</t>
    </rPh>
    <rPh sb="3" eb="5">
      <t>ネンド</t>
    </rPh>
    <rPh sb="5" eb="6">
      <t>ダイ</t>
    </rPh>
    <rPh sb="7" eb="8">
      <t>カイ</t>
    </rPh>
    <phoneticPr fontId="15"/>
  </si>
  <si>
    <t>令和５年度第１回</t>
    <rPh sb="0" eb="2">
      <t>レイワ</t>
    </rPh>
    <rPh sb="3" eb="4">
      <t>ネン</t>
    </rPh>
    <rPh sb="4" eb="5">
      <t>ド</t>
    </rPh>
    <rPh sb="5" eb="6">
      <t>ダイ</t>
    </rPh>
    <rPh sb="7" eb="8">
      <t>カイ</t>
    </rPh>
    <phoneticPr fontId="15"/>
  </si>
  <si>
    <t>継続雇用</t>
    <rPh sb="0" eb="2">
      <t>ケイゾク</t>
    </rPh>
    <rPh sb="2" eb="4">
      <t>コヨウ</t>
    </rPh>
    <phoneticPr fontId="15"/>
  </si>
  <si>
    <t>他の法人等で就農</t>
    <rPh sb="0" eb="1">
      <t>タ</t>
    </rPh>
    <rPh sb="2" eb="4">
      <t>ホウジン</t>
    </rPh>
    <rPh sb="4" eb="5">
      <t>トウ</t>
    </rPh>
    <rPh sb="6" eb="8">
      <t>シュウノウ</t>
    </rPh>
    <phoneticPr fontId="15"/>
  </si>
  <si>
    <t>独立就農</t>
    <rPh sb="0" eb="2">
      <t>ドクリツ</t>
    </rPh>
    <rPh sb="2" eb="4">
      <t>シュウノウ</t>
    </rPh>
    <phoneticPr fontId="15"/>
  </si>
  <si>
    <t>親元就農</t>
    <rPh sb="0" eb="2">
      <t>オヤモト</t>
    </rPh>
    <rPh sb="2" eb="4">
      <t>シュウノウ</t>
    </rPh>
    <phoneticPr fontId="15"/>
  </si>
  <si>
    <t>農業教育機関等に就学</t>
    <phoneticPr fontId="15"/>
  </si>
  <si>
    <t>不明（離農扱い）</t>
    <rPh sb="0" eb="2">
      <t>フメイ</t>
    </rPh>
    <rPh sb="3" eb="5">
      <t>リノウ</t>
    </rPh>
    <rPh sb="5" eb="6">
      <t>アツカ</t>
    </rPh>
    <phoneticPr fontId="15"/>
  </si>
  <si>
    <t>就農状況リスト1</t>
    <rPh sb="0" eb="2">
      <t>シュウノウ</t>
    </rPh>
    <rPh sb="2" eb="4">
      <t>ジョウキョウ</t>
    </rPh>
    <phoneticPr fontId="15"/>
  </si>
  <si>
    <t>採用時
の年齢</t>
    <rPh sb="0" eb="3">
      <t>サイヨウジ</t>
    </rPh>
    <rPh sb="5" eb="7">
      <t>ネンレイ</t>
    </rPh>
    <phoneticPr fontId="15"/>
  </si>
  <si>
    <t>採用時
農業経験
５年以内</t>
    <rPh sb="0" eb="3">
      <t>サイヨウジ</t>
    </rPh>
    <rPh sb="4" eb="6">
      <t>ノウギョウ</t>
    </rPh>
    <rPh sb="6" eb="8">
      <t>ケイケン</t>
    </rPh>
    <rPh sb="10" eb="11">
      <t>ネン</t>
    </rPh>
    <rPh sb="11" eb="13">
      <t>イナイ</t>
    </rPh>
    <phoneticPr fontId="15"/>
  </si>
  <si>
    <t>過去に雇用元の農業法人等と正社員としての雇用関係がない</t>
    <rPh sb="0" eb="2">
      <t>カコ</t>
    </rPh>
    <rPh sb="3" eb="5">
      <t>コヨウ</t>
    </rPh>
    <rPh sb="5" eb="6">
      <t>モト</t>
    </rPh>
    <rPh sb="7" eb="9">
      <t>ノウギョウ</t>
    </rPh>
    <rPh sb="9" eb="12">
      <t>ホウジンナド</t>
    </rPh>
    <rPh sb="13" eb="16">
      <t>セイシャイン</t>
    </rPh>
    <rPh sb="20" eb="22">
      <t>コヨウ</t>
    </rPh>
    <rPh sb="22" eb="24">
      <t>カンケイ</t>
    </rPh>
    <phoneticPr fontId="15"/>
  </si>
  <si>
    <t>就農状況（詳細）</t>
    <phoneticPr fontId="15"/>
  </si>
  <si>
    <t>(初めて事業活用した回で採用日が最も早い者)</t>
    <rPh sb="1" eb="2">
      <t>ハジ</t>
    </rPh>
    <rPh sb="4" eb="6">
      <t>ジギョウ</t>
    </rPh>
    <rPh sb="6" eb="8">
      <t>カツヨウ</t>
    </rPh>
    <rPh sb="10" eb="11">
      <t>カイ</t>
    </rPh>
    <rPh sb="12" eb="14">
      <t>サイヨウ</t>
    </rPh>
    <rPh sb="14" eb="15">
      <t>ビ</t>
    </rPh>
    <rPh sb="16" eb="17">
      <t>モット</t>
    </rPh>
    <rPh sb="18" eb="19">
      <t>ハヤ</t>
    </rPh>
    <rPh sb="20" eb="21">
      <t>シャ</t>
    </rPh>
    <phoneticPr fontId="15"/>
  </si>
  <si>
    <r>
      <t xml:space="preserve">生年月日
</t>
    </r>
    <r>
      <rPr>
        <sz val="10"/>
        <rFont val="ＭＳ 明朝"/>
        <family val="1"/>
        <charset val="128"/>
      </rPr>
      <t>(記入例)
2000/1/1</t>
    </r>
    <rPh sb="0" eb="4">
      <t>セイネンガッピ</t>
    </rPh>
    <rPh sb="6" eb="8">
      <t>キニュウ</t>
    </rPh>
    <rPh sb="8" eb="9">
      <t>レイ</t>
    </rPh>
    <phoneticPr fontId="15"/>
  </si>
  <si>
    <r>
      <t xml:space="preserve">採用年月日
</t>
    </r>
    <r>
      <rPr>
        <sz val="10"/>
        <rFont val="ＭＳ 明朝"/>
        <family val="1"/>
        <charset val="128"/>
      </rPr>
      <t>(記入例)
2022/1/1</t>
    </r>
    <rPh sb="0" eb="5">
      <t>サイヨウネンガッピ</t>
    </rPh>
    <rPh sb="7" eb="9">
      <t>キニュウ</t>
    </rPh>
    <rPh sb="9" eb="10">
      <t>レイ</t>
    </rPh>
    <phoneticPr fontId="15"/>
  </si>
  <si>
    <t>※No.0には、初めて事業を活用した募集回における採用年月日が最も早い法人等雇用就農者の氏名・採用年月日を記載してください。</t>
    <rPh sb="8" eb="9">
      <t>ハジ</t>
    </rPh>
    <rPh sb="11" eb="13">
      <t>ジギョウ</t>
    </rPh>
    <rPh sb="14" eb="16">
      <t>カツヨウ</t>
    </rPh>
    <rPh sb="18" eb="20">
      <t>ボシュウ</t>
    </rPh>
    <rPh sb="20" eb="21">
      <t>カイ</t>
    </rPh>
    <rPh sb="25" eb="27">
      <t>サイヨウ</t>
    </rPh>
    <rPh sb="27" eb="30">
      <t>ネンガッピ</t>
    </rPh>
    <rPh sb="31" eb="32">
      <t>モット</t>
    </rPh>
    <rPh sb="33" eb="34">
      <t>ハヤ</t>
    </rPh>
    <rPh sb="35" eb="37">
      <t>ホウジン</t>
    </rPh>
    <rPh sb="37" eb="38">
      <t>トウ</t>
    </rPh>
    <rPh sb="38" eb="40">
      <t>コヨウ</t>
    </rPh>
    <rPh sb="40" eb="42">
      <t>シュウノウ</t>
    </rPh>
    <rPh sb="42" eb="43">
      <t>シャ</t>
    </rPh>
    <rPh sb="44" eb="46">
      <t>シメイ</t>
    </rPh>
    <rPh sb="47" eb="49">
      <t>サイヨウ</t>
    </rPh>
    <rPh sb="49" eb="50">
      <t>ネン</t>
    </rPh>
    <rPh sb="50" eb="52">
      <t>ガッピ</t>
    </rPh>
    <rPh sb="53" eb="55">
      <t>キサイ</t>
    </rPh>
    <phoneticPr fontId="15"/>
  </si>
  <si>
    <t>※氏名・生年月日・採用年月日等は、法定帳簿である「労働者名簿」より転記してください。</t>
    <rPh sb="1" eb="3">
      <t>シメイ</t>
    </rPh>
    <rPh sb="4" eb="6">
      <t>セイネン</t>
    </rPh>
    <rPh sb="6" eb="8">
      <t>ガッピ</t>
    </rPh>
    <rPh sb="9" eb="11">
      <t>サイヨウ</t>
    </rPh>
    <rPh sb="11" eb="14">
      <t>ネンガッピ</t>
    </rPh>
    <rPh sb="14" eb="15">
      <t>ナド</t>
    </rPh>
    <rPh sb="17" eb="19">
      <t>ホウテイ</t>
    </rPh>
    <rPh sb="19" eb="21">
      <t>チョウボ</t>
    </rPh>
    <rPh sb="25" eb="28">
      <t>ロウドウシャ</t>
    </rPh>
    <rPh sb="28" eb="30">
      <t>メイボ</t>
    </rPh>
    <rPh sb="33" eb="35">
      <t>テンキ</t>
    </rPh>
    <phoneticPr fontId="15"/>
  </si>
  <si>
    <t>　採択後の現地確認時に、労働者名簿を確認します。</t>
    <phoneticPr fontId="15"/>
  </si>
  <si>
    <t>　応募時の情報が事実と異なることが確認できた場合には、採択を取り消す場合があります。</t>
    <rPh sb="34" eb="36">
      <t>バアイ</t>
    </rPh>
    <phoneticPr fontId="15"/>
  </si>
  <si>
    <t>※雇用契約内容、保険加入状況の要件は、採択後の現地確認時に、雇用契約書、保険関係書類等を確認する場合があります。</t>
    <rPh sb="1" eb="3">
      <t>コヨウ</t>
    </rPh>
    <rPh sb="3" eb="5">
      <t>ケイヤク</t>
    </rPh>
    <rPh sb="5" eb="7">
      <t>ナイヨウ</t>
    </rPh>
    <rPh sb="8" eb="10">
      <t>ホケン</t>
    </rPh>
    <rPh sb="10" eb="12">
      <t>カニュウ</t>
    </rPh>
    <rPh sb="12" eb="14">
      <t>ジョウキョウ</t>
    </rPh>
    <rPh sb="15" eb="17">
      <t>ヨウケン</t>
    </rPh>
    <phoneticPr fontId="15"/>
  </si>
  <si>
    <r>
      <t>※｢就農状況(詳細)｣には、</t>
    </r>
    <r>
      <rPr>
        <u/>
        <sz val="11"/>
        <rFont val="ＭＳ 明朝"/>
        <family val="1"/>
        <charset val="128"/>
      </rPr>
      <t>｢他の法人等で就農｣・｢農業教育機関等に就学｣した場合は就農先の法人等名・就学先の機関等名を記載</t>
    </r>
    <r>
      <rPr>
        <sz val="11"/>
        <rFont val="ＭＳ 明朝"/>
        <family val="1"/>
        <charset val="128"/>
      </rPr>
      <t>してください。</t>
    </r>
    <rPh sb="2" eb="4">
      <t>シュウノウ</t>
    </rPh>
    <rPh sb="4" eb="6">
      <t>ジョウキョウ</t>
    </rPh>
    <rPh sb="7" eb="9">
      <t>ショウサイ</t>
    </rPh>
    <rPh sb="15" eb="16">
      <t>タ</t>
    </rPh>
    <rPh sb="17" eb="19">
      <t>ホウジン</t>
    </rPh>
    <rPh sb="19" eb="20">
      <t>トウ</t>
    </rPh>
    <rPh sb="21" eb="23">
      <t>シュウノウ</t>
    </rPh>
    <rPh sb="26" eb="28">
      <t>ノウギョウ</t>
    </rPh>
    <rPh sb="28" eb="30">
      <t>キョウイク</t>
    </rPh>
    <rPh sb="30" eb="32">
      <t>キカン</t>
    </rPh>
    <rPh sb="32" eb="33">
      <t>トウ</t>
    </rPh>
    <rPh sb="34" eb="36">
      <t>シュウガク</t>
    </rPh>
    <rPh sb="39" eb="41">
      <t>バアイ</t>
    </rPh>
    <rPh sb="42" eb="44">
      <t>シュウノウ</t>
    </rPh>
    <rPh sb="44" eb="45">
      <t>サキ</t>
    </rPh>
    <rPh sb="46" eb="48">
      <t>ホウジン</t>
    </rPh>
    <rPh sb="48" eb="49">
      <t>トウ</t>
    </rPh>
    <rPh sb="49" eb="50">
      <t>メイ</t>
    </rPh>
    <rPh sb="51" eb="53">
      <t>シュウガク</t>
    </rPh>
    <rPh sb="53" eb="54">
      <t>サキ</t>
    </rPh>
    <rPh sb="55" eb="57">
      <t>キカン</t>
    </rPh>
    <rPh sb="57" eb="58">
      <t>トウ</t>
    </rPh>
    <rPh sb="58" eb="59">
      <t>メイ</t>
    </rPh>
    <rPh sb="60" eb="62">
      <t>キサイ</t>
    </rPh>
    <phoneticPr fontId="15"/>
  </si>
  <si>
    <r>
      <t>　</t>
    </r>
    <r>
      <rPr>
        <u/>
        <sz val="11"/>
        <rFont val="ＭＳ 明朝"/>
        <family val="1"/>
        <charset val="128"/>
      </rPr>
      <t>｢独立就農｣・｢親元就農｣の場合は、就農した地域（市町村名まで）を記載</t>
    </r>
    <r>
      <rPr>
        <sz val="11"/>
        <rFont val="ＭＳ 明朝"/>
        <family val="1"/>
        <charset val="128"/>
      </rPr>
      <t>してください。</t>
    </r>
    <rPh sb="2" eb="4">
      <t>ドクリツ</t>
    </rPh>
    <rPh sb="4" eb="6">
      <t>シュウノウ</t>
    </rPh>
    <rPh sb="9" eb="11">
      <t>オヤモト</t>
    </rPh>
    <rPh sb="11" eb="13">
      <t>シュウノウ</t>
    </rPh>
    <rPh sb="15" eb="17">
      <t>バアイ</t>
    </rPh>
    <rPh sb="19" eb="21">
      <t>シュウノウ</t>
    </rPh>
    <rPh sb="23" eb="25">
      <t>チイキ</t>
    </rPh>
    <rPh sb="26" eb="29">
      <t>シチョウソン</t>
    </rPh>
    <rPh sb="29" eb="30">
      <t>メイ</t>
    </rPh>
    <rPh sb="32" eb="34">
      <t>キサイ</t>
    </rPh>
    <phoneticPr fontId="15"/>
  </si>
  <si>
    <t>表２</t>
    <rPh sb="0" eb="1">
      <t>ヒョウ</t>
    </rPh>
    <phoneticPr fontId="15"/>
  </si>
  <si>
    <t>表３</t>
    <rPh sb="0" eb="1">
      <t>ヒョウ</t>
    </rPh>
    <phoneticPr fontId="15"/>
  </si>
  <si>
    <t>過去に雇用就農資金を活用した法人等雇用就農者数</t>
    <rPh sb="0" eb="2">
      <t>カコ</t>
    </rPh>
    <rPh sb="3" eb="5">
      <t>コヨウ</t>
    </rPh>
    <rPh sb="5" eb="7">
      <t>シュウノウ</t>
    </rPh>
    <rPh sb="7" eb="9">
      <t>シキン</t>
    </rPh>
    <rPh sb="10" eb="12">
      <t>カツヨウ</t>
    </rPh>
    <phoneticPr fontId="15"/>
  </si>
  <si>
    <t>事業対象になっていない者</t>
    <rPh sb="0" eb="2">
      <t>ジギョウ</t>
    </rPh>
    <rPh sb="2" eb="4">
      <t>タイショウ</t>
    </rPh>
    <rPh sb="11" eb="12">
      <t>シャ</t>
    </rPh>
    <phoneticPr fontId="15"/>
  </si>
  <si>
    <t>うち農業界定着人数</t>
    <phoneticPr fontId="15"/>
  </si>
  <si>
    <t>うち離農者数</t>
    <phoneticPr fontId="15"/>
  </si>
  <si>
    <t>1.「定着率」要件</t>
    <phoneticPr fontId="15"/>
  </si>
  <si>
    <t>２．「増加分支援」要件　①</t>
    <phoneticPr fontId="15"/>
  </si>
  <si>
    <t>氏名1</t>
    <rPh sb="0" eb="2">
      <t>シメイ</t>
    </rPh>
    <phoneticPr fontId="15"/>
  </si>
  <si>
    <t>事業活用年度回1</t>
    <phoneticPr fontId="15"/>
  </si>
  <si>
    <t>就農状況1</t>
    <phoneticPr fontId="15"/>
  </si>
  <si>
    <t>就農状況（詳細）1</t>
    <phoneticPr fontId="15"/>
  </si>
  <si>
    <t>ks_com_80_1_1</t>
    <phoneticPr fontId="15"/>
  </si>
  <si>
    <t>ks_com_80_1_2</t>
  </si>
  <si>
    <t>ks_com_80_1_3</t>
  </si>
  <si>
    <t>ks_com_80_1_4</t>
  </si>
  <si>
    <t>氏名2</t>
    <rPh sb="0" eb="2">
      <t>シメイ</t>
    </rPh>
    <phoneticPr fontId="15"/>
  </si>
  <si>
    <t>事業活用年度回2</t>
  </si>
  <si>
    <t>就農状況2</t>
  </si>
  <si>
    <t>就農状況（詳細）2</t>
  </si>
  <si>
    <t>氏名3</t>
    <rPh sb="0" eb="2">
      <t>シメイ</t>
    </rPh>
    <phoneticPr fontId="15"/>
  </si>
  <si>
    <t>事業活用年度回3</t>
  </si>
  <si>
    <t>就農状況3</t>
  </si>
  <si>
    <t>就農状況（詳細）3</t>
  </si>
  <si>
    <t>氏名4</t>
    <rPh sb="0" eb="2">
      <t>シメイ</t>
    </rPh>
    <phoneticPr fontId="15"/>
  </si>
  <si>
    <t>事業活用年度回4</t>
  </si>
  <si>
    <t>就農状況4</t>
  </si>
  <si>
    <t>就農状況（詳細）4</t>
  </si>
  <si>
    <t>氏名5</t>
    <rPh sb="0" eb="2">
      <t>シメイ</t>
    </rPh>
    <phoneticPr fontId="15"/>
  </si>
  <si>
    <t>事業活用年度回5</t>
  </si>
  <si>
    <t>就農状況5</t>
  </si>
  <si>
    <t>就農状況（詳細）5</t>
  </si>
  <si>
    <t>氏名6</t>
    <rPh sb="0" eb="2">
      <t>シメイ</t>
    </rPh>
    <phoneticPr fontId="15"/>
  </si>
  <si>
    <t>事業活用年度回6</t>
  </si>
  <si>
    <t>就農状況6</t>
  </si>
  <si>
    <t>就農状況（詳細）6</t>
  </si>
  <si>
    <t>氏名7</t>
    <rPh sb="0" eb="2">
      <t>シメイ</t>
    </rPh>
    <phoneticPr fontId="15"/>
  </si>
  <si>
    <t>事業活用年度回7</t>
  </si>
  <si>
    <t>就農状況7</t>
  </si>
  <si>
    <t>就農状況（詳細）7</t>
  </si>
  <si>
    <t>氏名8</t>
    <rPh sb="0" eb="2">
      <t>シメイ</t>
    </rPh>
    <phoneticPr fontId="15"/>
  </si>
  <si>
    <t>事業活用年度回8</t>
  </si>
  <si>
    <t>就農状況8</t>
  </si>
  <si>
    <t>就農状況（詳細）8</t>
  </si>
  <si>
    <t>氏名9</t>
    <rPh sb="0" eb="2">
      <t>シメイ</t>
    </rPh>
    <phoneticPr fontId="15"/>
  </si>
  <si>
    <t>事業活用年度回9</t>
  </si>
  <si>
    <t>就農状況9</t>
  </si>
  <si>
    <t>就農状況（詳細）9</t>
  </si>
  <si>
    <t>氏名10</t>
    <rPh sb="0" eb="2">
      <t>シメイ</t>
    </rPh>
    <phoneticPr fontId="15"/>
  </si>
  <si>
    <t>事業活用年度回10</t>
  </si>
  <si>
    <t>就農状況10</t>
  </si>
  <si>
    <t>就農状況（詳細）10</t>
  </si>
  <si>
    <t>ks_com_80_2_1</t>
    <phoneticPr fontId="15"/>
  </si>
  <si>
    <t>ks_com_80_2_2</t>
  </si>
  <si>
    <t>ks_com_80_2_3</t>
  </si>
  <si>
    <t>ks_com_80_2_4</t>
  </si>
  <si>
    <t>ks_com_80_3_1</t>
    <phoneticPr fontId="15"/>
  </si>
  <si>
    <t>ks_com_80_3_2</t>
  </si>
  <si>
    <t>ks_com_80_3_3</t>
  </si>
  <si>
    <t>ks_com_80_3_4</t>
  </si>
  <si>
    <t>ks_com_80_4_1</t>
    <phoneticPr fontId="15"/>
  </si>
  <si>
    <t>ks_com_80_4_2</t>
  </si>
  <si>
    <t>ks_com_80_4_3</t>
  </si>
  <si>
    <t>ks_com_80_4_4</t>
  </si>
  <si>
    <t>ks_com_80_5_1</t>
    <phoneticPr fontId="15"/>
  </si>
  <si>
    <t>ks_com_80_5_2</t>
  </si>
  <si>
    <t>ks_com_80_5_3</t>
  </si>
  <si>
    <t>ks_com_80_5_4</t>
  </si>
  <si>
    <t>ks_com_80_6_1</t>
    <phoneticPr fontId="15"/>
  </si>
  <si>
    <t>ks_com_80_6_2</t>
  </si>
  <si>
    <t>ks_com_80_6_3</t>
  </si>
  <si>
    <t>ks_com_80_6_4</t>
  </si>
  <si>
    <t>ks_com_80_7_1</t>
    <phoneticPr fontId="15"/>
  </si>
  <si>
    <t>ks_com_80_7_2</t>
  </si>
  <si>
    <t>ks_com_80_7_3</t>
  </si>
  <si>
    <t>ks_com_80_7_4</t>
  </si>
  <si>
    <t>ks_com_80_8_1</t>
    <phoneticPr fontId="15"/>
  </si>
  <si>
    <t>ks_com_80_8_2</t>
  </si>
  <si>
    <t>ks_com_80_8_3</t>
  </si>
  <si>
    <t>ks_com_80_8_4</t>
  </si>
  <si>
    <t>ks_com_80_9_1</t>
    <phoneticPr fontId="15"/>
  </si>
  <si>
    <t>ks_com_80_9_2</t>
  </si>
  <si>
    <t>ks_com_80_9_3</t>
  </si>
  <si>
    <t>ks_com_80_9_4</t>
  </si>
  <si>
    <t>ks_com_80_10_1</t>
    <phoneticPr fontId="15"/>
  </si>
  <si>
    <t>ks_com_80_10_2</t>
  </si>
  <si>
    <t>ks_com_80_10_3</t>
  </si>
  <si>
    <t>ks_com_80_10_4</t>
  </si>
  <si>
    <t>ks_com_81</t>
    <phoneticPr fontId="15"/>
  </si>
  <si>
    <t>ks_com_82</t>
  </si>
  <si>
    <t>採用年月日</t>
    <rPh sb="0" eb="2">
      <t>サイヨウ</t>
    </rPh>
    <rPh sb="2" eb="5">
      <t>ネn</t>
    </rPh>
    <phoneticPr fontId="15"/>
  </si>
  <si>
    <t>２.②</t>
    <phoneticPr fontId="15"/>
  </si>
  <si>
    <t>生年月日1</t>
    <rPh sb="0" eb="4">
      <t>セイネンガッピ</t>
    </rPh>
    <phoneticPr fontId="15"/>
  </si>
  <si>
    <t>採用年月日1</t>
    <rPh sb="0" eb="1">
      <t>サイヨウ</t>
    </rPh>
    <rPh sb="2" eb="3">
      <t>ネn</t>
    </rPh>
    <phoneticPr fontId="15"/>
  </si>
  <si>
    <t>採用時の年齢1</t>
    <rPh sb="0" eb="2">
      <t xml:space="preserve">サイヨウ </t>
    </rPh>
    <rPh sb="2" eb="3">
      <t>j</t>
    </rPh>
    <rPh sb="4" eb="6">
      <t>ネンレイ</t>
    </rPh>
    <phoneticPr fontId="15"/>
  </si>
  <si>
    <t>採用時農業経験５年以内1</t>
    <phoneticPr fontId="15"/>
  </si>
  <si>
    <t>過去に雇用元の農業法人等と正社員としての雇用関係がない1</t>
    <phoneticPr fontId="15"/>
  </si>
  <si>
    <t>ks_com_83_1_1</t>
    <phoneticPr fontId="15"/>
  </si>
  <si>
    <t>ks_com_83_1_2</t>
  </si>
  <si>
    <t>ks_com_83_1_3</t>
  </si>
  <si>
    <t>ks_com_83_1_4</t>
  </si>
  <si>
    <t>ks_com_83_1_5</t>
  </si>
  <si>
    <t>ks_com_83_1_6</t>
  </si>
  <si>
    <t>ks_com_83_1_7</t>
  </si>
  <si>
    <t>ks_com_83_1_8</t>
  </si>
  <si>
    <t>生年月日2</t>
    <rPh sb="0" eb="4">
      <t>セイネンガッピ</t>
    </rPh>
    <phoneticPr fontId="15"/>
  </si>
  <si>
    <t>採用年月日2</t>
    <rPh sb="0" eb="1">
      <t>サイヨウ</t>
    </rPh>
    <rPh sb="2" eb="3">
      <t>ネn</t>
    </rPh>
    <phoneticPr fontId="15"/>
  </si>
  <si>
    <t>採用時の年齢2</t>
    <rPh sb="0" eb="2">
      <t xml:space="preserve">サイヨウ </t>
    </rPh>
    <rPh sb="2" eb="3">
      <t>j</t>
    </rPh>
    <rPh sb="4" eb="6">
      <t>ネンレイ</t>
    </rPh>
    <phoneticPr fontId="15"/>
  </si>
  <si>
    <t>採用時農業経験５年以内2</t>
  </si>
  <si>
    <t>過去に雇用元の農業法人等と正社員としての雇用関係がない2</t>
  </si>
  <si>
    <t>生年月日3</t>
    <rPh sb="0" eb="4">
      <t>セイネンガッピ</t>
    </rPh>
    <phoneticPr fontId="15"/>
  </si>
  <si>
    <t>採用年月日3</t>
    <rPh sb="0" eb="1">
      <t>サイヨウ</t>
    </rPh>
    <rPh sb="2" eb="3">
      <t>ネn</t>
    </rPh>
    <phoneticPr fontId="15"/>
  </si>
  <si>
    <t>採用時の年齢3</t>
    <rPh sb="0" eb="2">
      <t xml:space="preserve">サイヨウ </t>
    </rPh>
    <rPh sb="2" eb="3">
      <t>j</t>
    </rPh>
    <rPh sb="4" eb="6">
      <t>ネンレイ</t>
    </rPh>
    <phoneticPr fontId="15"/>
  </si>
  <si>
    <t>採用時農業経験５年以内3</t>
  </si>
  <si>
    <t>過去に雇用元の農業法人等と正社員としての雇用関係がない3</t>
  </si>
  <si>
    <t>生年月日4</t>
    <rPh sb="0" eb="4">
      <t>セイネンガッピ</t>
    </rPh>
    <phoneticPr fontId="15"/>
  </si>
  <si>
    <t>採用年月日4</t>
    <rPh sb="0" eb="1">
      <t>サイヨウ</t>
    </rPh>
    <rPh sb="2" eb="3">
      <t>ネn</t>
    </rPh>
    <phoneticPr fontId="15"/>
  </si>
  <si>
    <t>採用時の年齢4</t>
    <rPh sb="0" eb="2">
      <t xml:space="preserve">サイヨウ </t>
    </rPh>
    <rPh sb="2" eb="3">
      <t>j</t>
    </rPh>
    <rPh sb="4" eb="6">
      <t>ネンレイ</t>
    </rPh>
    <phoneticPr fontId="15"/>
  </si>
  <si>
    <t>採用時農業経験５年以内4</t>
  </si>
  <si>
    <t>過去に雇用元の農業法人等と正社員としての雇用関係がない4</t>
  </si>
  <si>
    <t>生年月日5</t>
    <rPh sb="0" eb="4">
      <t>セイネンガッピ</t>
    </rPh>
    <phoneticPr fontId="15"/>
  </si>
  <si>
    <t>採用年月日5</t>
    <rPh sb="0" eb="1">
      <t>サイヨウ</t>
    </rPh>
    <rPh sb="2" eb="3">
      <t>ネn</t>
    </rPh>
    <phoneticPr fontId="15"/>
  </si>
  <si>
    <t>採用時の年齢5</t>
    <rPh sb="0" eb="2">
      <t xml:space="preserve">サイヨウ </t>
    </rPh>
    <rPh sb="2" eb="3">
      <t>j</t>
    </rPh>
    <rPh sb="4" eb="6">
      <t>ネンレイ</t>
    </rPh>
    <phoneticPr fontId="15"/>
  </si>
  <si>
    <t>採用時農業経験５年以内5</t>
  </si>
  <si>
    <t>過去に雇用元の農業法人等と正社員としての雇用関係がない5</t>
  </si>
  <si>
    <t>生年月日6</t>
    <rPh sb="0" eb="4">
      <t>セイネンガッピ</t>
    </rPh>
    <phoneticPr fontId="15"/>
  </si>
  <si>
    <t>採用年月日6</t>
    <rPh sb="0" eb="1">
      <t>サイヨウ</t>
    </rPh>
    <rPh sb="2" eb="3">
      <t>ネn</t>
    </rPh>
    <phoneticPr fontId="15"/>
  </si>
  <si>
    <t>採用時の年齢6</t>
    <rPh sb="0" eb="2">
      <t xml:space="preserve">サイヨウ </t>
    </rPh>
    <rPh sb="2" eb="3">
      <t>j</t>
    </rPh>
    <rPh sb="4" eb="6">
      <t>ネンレイ</t>
    </rPh>
    <phoneticPr fontId="15"/>
  </si>
  <si>
    <t>採用時農業経験５年以内6</t>
  </si>
  <si>
    <t>過去に雇用元の農業法人等と正社員としての雇用関係がない6</t>
  </si>
  <si>
    <t>生年月日7</t>
    <rPh sb="0" eb="4">
      <t>セイネンガッピ</t>
    </rPh>
    <phoneticPr fontId="15"/>
  </si>
  <si>
    <t>採用年月日7</t>
    <rPh sb="0" eb="1">
      <t>サイヨウ</t>
    </rPh>
    <rPh sb="2" eb="3">
      <t>ネn</t>
    </rPh>
    <phoneticPr fontId="15"/>
  </si>
  <si>
    <t>採用時の年齢7</t>
    <rPh sb="0" eb="2">
      <t xml:space="preserve">サイヨウ </t>
    </rPh>
    <rPh sb="2" eb="3">
      <t>j</t>
    </rPh>
    <rPh sb="4" eb="6">
      <t>ネンレイ</t>
    </rPh>
    <phoneticPr fontId="15"/>
  </si>
  <si>
    <t>採用時農業経験５年以内7</t>
  </si>
  <si>
    <t>過去に雇用元の農業法人等と正社員としての雇用関係がない7</t>
  </si>
  <si>
    <t>生年月日8</t>
    <rPh sb="0" eb="4">
      <t>セイネンガッピ</t>
    </rPh>
    <phoneticPr fontId="15"/>
  </si>
  <si>
    <t>採用年月日8</t>
    <rPh sb="0" eb="1">
      <t>サイヨウ</t>
    </rPh>
    <rPh sb="2" eb="3">
      <t>ネn</t>
    </rPh>
    <phoneticPr fontId="15"/>
  </si>
  <si>
    <t>採用時の年齢8</t>
    <rPh sb="0" eb="2">
      <t xml:space="preserve">サイヨウ </t>
    </rPh>
    <rPh sb="2" eb="3">
      <t>j</t>
    </rPh>
    <rPh sb="4" eb="6">
      <t>ネンレイ</t>
    </rPh>
    <phoneticPr fontId="15"/>
  </si>
  <si>
    <t>採用時農業経験５年以内8</t>
  </si>
  <si>
    <t>過去に雇用元の農業法人等と正社員としての雇用関係がない8</t>
  </si>
  <si>
    <t>生年月日9</t>
    <rPh sb="0" eb="4">
      <t>セイネンガッピ</t>
    </rPh>
    <phoneticPr fontId="15"/>
  </si>
  <si>
    <t>採用年月日9</t>
    <rPh sb="0" eb="1">
      <t>サイヨウ</t>
    </rPh>
    <rPh sb="2" eb="3">
      <t>ネn</t>
    </rPh>
    <phoneticPr fontId="15"/>
  </si>
  <si>
    <t>採用時の年齢9</t>
    <rPh sb="0" eb="2">
      <t xml:space="preserve">サイヨウ </t>
    </rPh>
    <rPh sb="2" eb="3">
      <t>j</t>
    </rPh>
    <rPh sb="4" eb="6">
      <t>ネンレイ</t>
    </rPh>
    <phoneticPr fontId="15"/>
  </si>
  <si>
    <t>採用時農業経験５年以内9</t>
  </si>
  <si>
    <t>過去に雇用元の農業法人等と正社員としての雇用関係がない9</t>
  </si>
  <si>
    <t>生年月日10</t>
    <rPh sb="0" eb="4">
      <t>セイネンガッピ</t>
    </rPh>
    <phoneticPr fontId="15"/>
  </si>
  <si>
    <t>採用年月日10</t>
    <rPh sb="0" eb="1">
      <t>サイヨウ</t>
    </rPh>
    <rPh sb="2" eb="3">
      <t>ネn</t>
    </rPh>
    <phoneticPr fontId="15"/>
  </si>
  <si>
    <t>採用時の年齢10</t>
    <rPh sb="0" eb="2">
      <t xml:space="preserve">サイヨウ </t>
    </rPh>
    <rPh sb="2" eb="3">
      <t>j</t>
    </rPh>
    <rPh sb="4" eb="6">
      <t>ネンレイ</t>
    </rPh>
    <phoneticPr fontId="15"/>
  </si>
  <si>
    <t>採用時農業経験５年以内10</t>
  </si>
  <si>
    <t>過去に雇用元の農業法人等と正社員としての雇用関係がない10</t>
  </si>
  <si>
    <t>ks_com_83_2_1</t>
  </si>
  <si>
    <t>ks_com_83_2_2</t>
  </si>
  <si>
    <t>ks_com_83_2_3</t>
  </si>
  <si>
    <t>ks_com_83_2_4</t>
  </si>
  <si>
    <t>ks_com_83_2_5</t>
  </si>
  <si>
    <t>ks_com_83_2_6</t>
  </si>
  <si>
    <t>ks_com_83_2_7</t>
  </si>
  <si>
    <t>ks_com_83_2_8</t>
  </si>
  <si>
    <t>ks_com_83_3_1</t>
  </si>
  <si>
    <t>ks_com_83_3_2</t>
  </si>
  <si>
    <t>ks_com_83_3_3</t>
  </si>
  <si>
    <t>ks_com_83_3_4</t>
  </si>
  <si>
    <t>ks_com_83_3_5</t>
  </si>
  <si>
    <t>ks_com_83_3_6</t>
  </si>
  <si>
    <t>ks_com_83_3_7</t>
  </si>
  <si>
    <t>ks_com_83_3_8</t>
  </si>
  <si>
    <t>ks_com_83_4_1</t>
  </si>
  <si>
    <t>ks_com_83_4_2</t>
  </si>
  <si>
    <t>ks_com_83_4_3</t>
  </si>
  <si>
    <t>ks_com_83_4_4</t>
  </si>
  <si>
    <t>ks_com_83_4_5</t>
  </si>
  <si>
    <t>ks_com_83_4_6</t>
  </si>
  <si>
    <t>ks_com_83_4_7</t>
  </si>
  <si>
    <t>ks_com_83_4_8</t>
  </si>
  <si>
    <t>ks_com_83_5_1</t>
  </si>
  <si>
    <t>ks_com_83_5_2</t>
  </si>
  <si>
    <t>ks_com_83_5_3</t>
  </si>
  <si>
    <t>ks_com_83_5_4</t>
  </si>
  <si>
    <t>ks_com_83_5_5</t>
  </si>
  <si>
    <t>ks_com_83_5_6</t>
  </si>
  <si>
    <t>ks_com_83_5_7</t>
  </si>
  <si>
    <t>ks_com_83_5_8</t>
  </si>
  <si>
    <t>ks_com_83_6_1</t>
  </si>
  <si>
    <t>ks_com_83_6_2</t>
  </si>
  <si>
    <t>ks_com_83_6_3</t>
  </si>
  <si>
    <t>ks_com_83_6_4</t>
  </si>
  <si>
    <t>ks_com_83_6_5</t>
  </si>
  <si>
    <t>ks_com_83_6_6</t>
  </si>
  <si>
    <t>ks_com_83_6_7</t>
  </si>
  <si>
    <t>ks_com_83_6_8</t>
  </si>
  <si>
    <t>ks_com_83_7_1</t>
  </si>
  <si>
    <t>ks_com_83_7_2</t>
  </si>
  <si>
    <t>ks_com_83_7_3</t>
  </si>
  <si>
    <t>ks_com_83_7_4</t>
  </si>
  <si>
    <t>ks_com_83_7_5</t>
  </si>
  <si>
    <t>ks_com_83_7_6</t>
  </si>
  <si>
    <t>ks_com_83_7_7</t>
  </si>
  <si>
    <t>ks_com_83_7_8</t>
  </si>
  <si>
    <t>ks_com_83_8_1</t>
  </si>
  <si>
    <t>ks_com_83_8_2</t>
  </si>
  <si>
    <t>ks_com_83_8_3</t>
  </si>
  <si>
    <t>ks_com_83_8_4</t>
  </si>
  <si>
    <t>ks_com_83_8_5</t>
  </si>
  <si>
    <t>ks_com_83_8_6</t>
  </si>
  <si>
    <t>ks_com_83_8_7</t>
  </si>
  <si>
    <t>ks_com_83_8_8</t>
  </si>
  <si>
    <t>ks_com_83_9_1</t>
  </si>
  <si>
    <t>ks_com_83_9_2</t>
  </si>
  <si>
    <t>ks_com_83_9_3</t>
  </si>
  <si>
    <t>ks_com_83_9_4</t>
  </si>
  <si>
    <t>ks_com_83_9_5</t>
  </si>
  <si>
    <t>ks_com_83_9_6</t>
  </si>
  <si>
    <t>ks_com_83_9_7</t>
  </si>
  <si>
    <t>ks_com_83_9_8</t>
  </si>
  <si>
    <t>ks_com_83_10_1</t>
  </si>
  <si>
    <t>ks_com_83_10_2</t>
  </si>
  <si>
    <t>ks_com_83_10_3</t>
  </si>
  <si>
    <t>ks_com_83_10_4</t>
  </si>
  <si>
    <t>ks_com_83_10_5</t>
  </si>
  <si>
    <t>ks_com_83_10_6</t>
  </si>
  <si>
    <t>ks_com_83_10_7</t>
  </si>
  <si>
    <t>ks_com_83_10_8</t>
  </si>
  <si>
    <t>過去に雇用就農資金を活用した法人等雇用就農者数</t>
    <phoneticPr fontId="15"/>
  </si>
  <si>
    <t>表３</t>
    <phoneticPr fontId="15"/>
  </si>
  <si>
    <t>事業対象になっていない者</t>
    <phoneticPr fontId="15"/>
  </si>
  <si>
    <t>ks_com_84</t>
    <phoneticPr fontId="15"/>
  </si>
  <si>
    <t>ks_com_85</t>
  </si>
  <si>
    <t>ks_com_86</t>
  </si>
  <si>
    <t>ks_com_87</t>
  </si>
  <si>
    <t>ks_com_88</t>
  </si>
  <si>
    <t>ks_com_89</t>
  </si>
  <si>
    <t>助成期間</t>
    <rPh sb="0" eb="2">
      <t xml:space="preserve">ジョセイ </t>
    </rPh>
    <rPh sb="2" eb="4">
      <t>キカn</t>
    </rPh>
    <phoneticPr fontId="15"/>
  </si>
  <si>
    <t>年度回</t>
    <rPh sb="0" eb="3">
      <t>ネn</t>
    </rPh>
    <phoneticPr fontId="15"/>
  </si>
  <si>
    <t>F1 トラブル改善</t>
    <rPh sb="7" eb="9">
      <t>カイゼn</t>
    </rPh>
    <phoneticPr fontId="15"/>
  </si>
  <si>
    <t>所定労働時間</t>
    <rPh sb="5" eb="6">
      <t xml:space="preserve">カン </t>
    </rPh>
    <phoneticPr fontId="15"/>
  </si>
  <si>
    <r>
      <rPr>
        <b/>
        <sz val="12"/>
        <color theme="1"/>
        <rFont val="ＭＳ Ｐ明朝"/>
        <family val="1"/>
        <charset val="128"/>
      </rPr>
      <t>・　高齢者や育児中の方等の多様な人材が働ける環境の整備</t>
    </r>
    <r>
      <rPr>
        <sz val="12"/>
        <color theme="1"/>
        <rFont val="ＭＳ Ｐ明朝"/>
        <family val="1"/>
        <charset val="128"/>
      </rPr>
      <t xml:space="preserve">
（短時間労働の導入、労働負荷の軽減の工夫　等）</t>
    </r>
    <rPh sb="10" eb="11">
      <t xml:space="preserve">カタ </t>
    </rPh>
    <phoneticPr fontId="15"/>
  </si>
  <si>
    <t>今回の募集に応募した人数</t>
    <phoneticPr fontId="15"/>
  </si>
  <si>
    <t>名、うち当該雇用就農者の優先順位　　　　　　位</t>
    <phoneticPr fontId="15"/>
  </si>
  <si>
    <t>位</t>
    <rPh sb="0" eb="1">
      <t>I</t>
    </rPh>
    <phoneticPr fontId="15"/>
  </si>
  <si>
    <t>ks_f1_67</t>
  </si>
  <si>
    <t>ks_f1_68</t>
  </si>
  <si>
    <t>人数</t>
    <rPh sb="0" eb="2">
      <t>ニンズウ</t>
    </rPh>
    <phoneticPr fontId="15"/>
  </si>
  <si>
    <t>優先順位</t>
    <rPh sb="0" eb="4">
      <t>ユウセn</t>
    </rPh>
    <phoneticPr fontId="15"/>
  </si>
  <si>
    <t>①　変形労働時間制</t>
    <phoneticPr fontId="15"/>
  </si>
  <si>
    <t>（変形労働時間制を導入している場合は「有」を選択してください）</t>
    <phoneticPr fontId="15"/>
  </si>
  <si>
    <r>
      <t>　雇用就農資金、農の雇用事業、就職氷河期世代雇用就農者実践研修支援事業及び雇用就農者実践研修支援事業において、過去５か年度間に事業を活用し、</t>
    </r>
    <r>
      <rPr>
        <b/>
        <u/>
        <sz val="11"/>
        <color theme="1"/>
        <rFont val="ＭＳ 明朝"/>
        <family val="1"/>
        <charset val="128"/>
      </rPr>
      <t>助成金交付実績のある</t>
    </r>
    <r>
      <rPr>
        <sz val="11"/>
        <color theme="1"/>
        <rFont val="ＭＳ 明朝"/>
        <family val="1"/>
        <charset val="128"/>
      </rPr>
      <t>法人等雇用就農者等が２名以上いる場合、</t>
    </r>
    <r>
      <rPr>
        <b/>
        <u/>
        <sz val="11"/>
        <color theme="1"/>
        <rFont val="ＭＳ 明朝"/>
        <family val="1"/>
        <charset val="128"/>
      </rPr>
      <t>定着率が50％以上である必要があります</t>
    </r>
    <r>
      <rPr>
        <sz val="11"/>
        <color theme="1"/>
        <rFont val="ＭＳ 明朝"/>
        <family val="1"/>
        <charset val="128"/>
      </rPr>
      <t>。
　農の雇用事業、就職氷河期世代雇用就農者実践研修支援事業及び雇用就農者実践研修支援事業（雇用就農資金は除く）を活用し、助成金交付実績のある</t>
    </r>
    <r>
      <rPr>
        <b/>
        <u/>
        <sz val="11"/>
        <color theme="1"/>
        <rFont val="ＭＳ 明朝"/>
        <family val="1"/>
        <charset val="128"/>
      </rPr>
      <t>研修生が離農後、再度就農している場合は、就農状況について参考様式⑦に記載の上、申請時に添付</t>
    </r>
    <r>
      <rPr>
        <sz val="11"/>
        <color theme="1"/>
        <rFont val="ＭＳ 明朝"/>
        <family val="1"/>
        <charset val="128"/>
      </rPr>
      <t>してください。
　なお、法人等雇用就農者等が多様な人材の場合及びやむを得ない事情により離農した場合は対象外にできます。対象外となった者については、下記の「対象年度内に事業を活用した者」の人数には加えないでください。</t>
    </r>
    <phoneticPr fontId="15"/>
  </si>
  <si>
    <r>
      <t>※｢就農状況(詳細)｣には、</t>
    </r>
    <r>
      <rPr>
        <u/>
        <sz val="11"/>
        <color theme="1"/>
        <rFont val="ＭＳ 明朝"/>
        <family val="1"/>
        <charset val="128"/>
      </rPr>
      <t>｢他の法人等で就農｣・｢農業教育機関等に就学｣した場合は就農先の法人等名・就学先の機関等名を記載</t>
    </r>
    <r>
      <rPr>
        <sz val="11"/>
        <color theme="1"/>
        <rFont val="ＭＳ 明朝"/>
        <family val="1"/>
        <charset val="128"/>
      </rPr>
      <t xml:space="preserve">してください。
　 </t>
    </r>
    <r>
      <rPr>
        <u/>
        <sz val="11"/>
        <color theme="1"/>
        <rFont val="ＭＳ 明朝"/>
        <family val="1"/>
        <charset val="128"/>
      </rPr>
      <t>｢独立就農｣・｢親元就農｣の場合は、就農した地域（市町村名まで）を記載</t>
    </r>
    <r>
      <rPr>
        <sz val="11"/>
        <color theme="1"/>
        <rFont val="ＭＳ 明朝"/>
        <family val="1"/>
        <charset val="128"/>
      </rPr>
      <t xml:space="preserve">してください。
　 </t>
    </r>
    <r>
      <rPr>
        <u/>
        <sz val="11"/>
        <color theme="1"/>
        <rFont val="ＭＳ 明朝"/>
        <family val="1"/>
        <charset val="128"/>
      </rPr>
      <t>｢就農状況(詳細)｣に上記内容を記載できない場合は、｢就農状況｣は｢不明（離農扱い）｣を選択</t>
    </r>
    <r>
      <rPr>
        <sz val="11"/>
        <color theme="1"/>
        <rFont val="ＭＳ 明朝"/>
        <family val="1"/>
        <charset val="128"/>
      </rPr>
      <t>してください。
※就農状況等の申請内容を退職者に問い合わせる可能性があります。</t>
    </r>
    <phoneticPr fontId="15"/>
  </si>
  <si>
    <r>
      <t>　</t>
    </r>
    <r>
      <rPr>
        <u/>
        <sz val="11"/>
        <rFont val="ＭＳ 明朝"/>
        <family val="1"/>
        <charset val="128"/>
      </rPr>
      <t>｢就農状況(詳細)｣に上記内容を記載できない場合は、｢就農状況｣は｢不明（離農扱い）｣を選択</t>
    </r>
    <r>
      <rPr>
        <sz val="11"/>
        <rFont val="ＭＳ 明朝"/>
        <family val="1"/>
        <charset val="128"/>
      </rPr>
      <t>してください。</t>
    </r>
    <rPh sb="2" eb="4">
      <t>シュウノウ</t>
    </rPh>
    <rPh sb="4" eb="6">
      <t>ジョウキョウ</t>
    </rPh>
    <rPh sb="7" eb="9">
      <t>ショウサイ</t>
    </rPh>
    <rPh sb="12" eb="14">
      <t>ジョウキ</t>
    </rPh>
    <rPh sb="14" eb="16">
      <t>ナイヨウ</t>
    </rPh>
    <rPh sb="17" eb="19">
      <t>キサイ</t>
    </rPh>
    <rPh sb="23" eb="25">
      <t>バアイ</t>
    </rPh>
    <rPh sb="28" eb="30">
      <t>シュウノウ</t>
    </rPh>
    <rPh sb="30" eb="32">
      <t>ジョウキョウ</t>
    </rPh>
    <rPh sb="35" eb="37">
      <t>フメイ</t>
    </rPh>
    <rPh sb="39" eb="41">
      <t>センタク</t>
    </rPh>
    <phoneticPr fontId="15"/>
  </si>
  <si>
    <t>定着率、新規就農者増加分（事業活用判定シート）</t>
    <phoneticPr fontId="15"/>
  </si>
  <si>
    <r>
      <t>①　過去に雇用就農資金を活用し、</t>
    </r>
    <r>
      <rPr>
        <b/>
        <u/>
        <sz val="11"/>
        <color theme="1"/>
        <rFont val="ＭＳ 明朝"/>
        <family val="1"/>
        <charset val="128"/>
      </rPr>
      <t>助成金交付実績のある</t>
    </r>
    <r>
      <rPr>
        <b/>
        <sz val="11"/>
        <color theme="1"/>
        <rFont val="ＭＳ 明朝"/>
        <family val="1"/>
        <charset val="128"/>
      </rPr>
      <t>法人等雇用就農者の状況</t>
    </r>
    <r>
      <rPr>
        <b/>
        <u/>
        <sz val="11"/>
        <color theme="1"/>
        <rFont val="ＭＳ 明朝"/>
        <family val="1"/>
        <charset val="128"/>
      </rPr>
      <t>（表２）</t>
    </r>
    <phoneticPr fontId="15"/>
  </si>
  <si>
    <r>
      <t>以下枠内の個人情報の取扱いについて、</t>
    </r>
    <r>
      <rPr>
        <u/>
        <sz val="11"/>
        <rFont val="ＭＳ Ｐ明朝"/>
        <family val="1"/>
        <charset val="128"/>
      </rPr>
      <t>経営者、研修指導者、法人等雇用就農者及び補完雇用就農者（該当者がいる場合のみ）の全員が確認して承諾する場合</t>
    </r>
    <r>
      <rPr>
        <sz val="11"/>
        <rFont val="ＭＳ Ｐ明朝"/>
        <family val="1"/>
        <charset val="128"/>
      </rPr>
      <t>は、チェック（○）を入れてください。</t>
    </r>
    <phoneticPr fontId="15"/>
  </si>
  <si>
    <r>
      <t>７　雇用契約内容確認書　</t>
    </r>
    <r>
      <rPr>
        <b/>
        <u/>
        <sz val="14"/>
        <color rgb="FFFF0000"/>
        <rFont val="ＭＳ Ｐ明朝"/>
        <family val="1"/>
        <charset val="128"/>
      </rPr>
      <t>（※正社員採用日時点の雇用契約書に沿ってご記入ください）</t>
    </r>
    <phoneticPr fontId="15"/>
  </si>
  <si>
    <r>
      <t xml:space="preserve">保険の加入状況
</t>
    </r>
    <r>
      <rPr>
        <sz val="11"/>
        <color rgb="FFFF0000"/>
        <rFont val="ＭＳ Ｐ明朝"/>
        <family val="1"/>
        <charset val="128"/>
      </rPr>
      <t>※	応募時の状況を記入ください。</t>
    </r>
    <phoneticPr fontId="15"/>
  </si>
  <si>
    <t>F7 備考※</t>
    <rPh sb="3" eb="5">
      <t>ビコウ</t>
    </rPh>
    <phoneticPr fontId="15"/>
  </si>
  <si>
    <t>※就農に関するポータルサイト（農業をはじめる.JP）に計画の登録を行っていない場合は、「就農に関するポータルサイトに掲載している研修計画と異なる」を選択し、（３）に計画を入力して下さい。
※就農に関するポータルサイト（農業をはじめる.JP）に計画の登録を行っている場合は、「就農に関するポータルサイトに掲載している研修計画」を選択し、（３）に研修指導者を入力して下さい。</t>
    <phoneticPr fontId="15"/>
  </si>
  <si>
    <t>研修期間(年数後）</t>
    <rPh sb="0" eb="4">
      <t>ケンシュウ</t>
    </rPh>
    <rPh sb="5" eb="7">
      <t>ネンスウ</t>
    </rPh>
    <rPh sb="7" eb="8">
      <t>アト</t>
    </rPh>
    <phoneticPr fontId="15"/>
  </si>
  <si>
    <r>
      <t>初めて事業を活用した募集回における採用年月日が最も早い法人等雇用就農者の採用日以降に採用した者（正社員。採用時の年齢49歳以下）のうち、事業対象になっていない者</t>
    </r>
    <r>
      <rPr>
        <b/>
        <u/>
        <sz val="11"/>
        <color theme="1"/>
        <rFont val="ＭＳ 明朝"/>
        <family val="1"/>
        <charset val="128"/>
      </rPr>
      <t>（表３）※①（表２）で「離農」「不明（離農扱い）」の者がいない場合は、記載不要</t>
    </r>
    <phoneticPr fontId="15"/>
  </si>
  <si>
    <t>就農準備資金・農業次世代人材投資資金（準備型）・青年就農給付金（準備型）等※受給の有無</t>
    <phoneticPr fontId="15"/>
  </si>
  <si>
    <t>※ 今回の応募時点で、「雇用就農資金」の助成金交付実績のある法人等雇用就農者がいない場合は、
　 下記①（表２）・②（表３）の記入は不要です。</t>
    <phoneticPr fontId="15"/>
  </si>
  <si>
    <t>(参考）
「①基本賃金」の入力内容と2023年10月時点の最低賃金とを比較し、雇用契約内容が最低賃金を下回ると判断した場合、「※最低賃金を超えていない可能性があります」というアラートが赤字で表示されます。 
　アラートが表示された場合でも、実際には最低賃金を超えている場合（例①最低賃金に算入できる諸手当の額を加えると最低賃金を超える、例②雇用契約時点の最低賃金は超えており、2023年10月の最低賃金改定に合わせて雇用契約を見直している、等）は、アラートを無視してください。 
【比較対象となる最低賃金】
シートF1「提出先都道府県」の2023年10月時点の最低賃金
【比較する基本賃金（時給換算）】
　（月給の場合）月給 X 12 ÷ 年間の所定労働時間
　（日給の場合）日給÷1日あたりの労働時間平均　
　（時給の場合）時給</t>
    <phoneticPr fontId="15"/>
  </si>
  <si>
    <t>北海道</t>
    <phoneticPr fontId="15"/>
  </si>
  <si>
    <t>青森県</t>
  </si>
  <si>
    <t>岩手県</t>
  </si>
  <si>
    <t>宮城県</t>
  </si>
  <si>
    <t>秋田県</t>
  </si>
  <si>
    <t>山形県</t>
  </si>
  <si>
    <t>福島県</t>
  </si>
  <si>
    <t>茨城県</t>
  </si>
  <si>
    <t>栃木県</t>
  </si>
  <si>
    <t>群馬県</t>
  </si>
  <si>
    <t>埼玉県</t>
  </si>
  <si>
    <t>千葉県</t>
  </si>
  <si>
    <t>東京都</t>
    <rPh sb="2" eb="3">
      <t>ト</t>
    </rPh>
    <phoneticPr fontId="15"/>
  </si>
  <si>
    <t>神奈川県</t>
  </si>
  <si>
    <t>新潟県</t>
  </si>
  <si>
    <t>富山県</t>
  </si>
  <si>
    <t>石川県</t>
  </si>
  <si>
    <t>福井県</t>
  </si>
  <si>
    <t>山梨県</t>
  </si>
  <si>
    <t>長野県</t>
  </si>
  <si>
    <t>岐阜県</t>
  </si>
  <si>
    <t>静岡県</t>
  </si>
  <si>
    <t>愛知県</t>
  </si>
  <si>
    <t>三重県</t>
  </si>
  <si>
    <t>滋賀県</t>
  </si>
  <si>
    <t>京都府</t>
    <rPh sb="2" eb="3">
      <t>f</t>
    </rPh>
    <phoneticPr fontId="15"/>
  </si>
  <si>
    <t>大阪府</t>
    <rPh sb="2" eb="3">
      <t>f</t>
    </rPh>
    <phoneticPr fontId="15"/>
  </si>
  <si>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</si>
  <si>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</si>
  <si>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</si>
  <si>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</si>
  <si>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</si>
  <si>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</si>
  <si>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</si>
  <si>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</si>
  <si>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</si>
  <si>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</si>
  <si>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</si>
  <si>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</si>
  <si>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</si>
  <si>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</si>
  <si>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</si>
  <si>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</si>
  <si>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</si>
  <si>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</si>
  <si>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</si>
  <si>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</si>
  <si>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ks_f5_37</t>
    <phoneticPr fontId="15"/>
  </si>
  <si>
    <t>ks_f2_37</t>
    <phoneticPr fontId="15"/>
  </si>
  <si>
    <t>ks_f1_37</t>
    <phoneticPr fontId="15"/>
  </si>
  <si>
    <t>ks_com_37</t>
    <phoneticPr fontId="15"/>
  </si>
  <si>
    <t>ks_f3_37</t>
    <phoneticPr fontId="15"/>
  </si>
  <si>
    <t>就農状況</t>
    <phoneticPr fontId="15"/>
  </si>
  <si>
    <t>採用時の年齢</t>
    <phoneticPr fontId="15"/>
  </si>
  <si>
    <t>雇用関係がない</t>
    <phoneticPr fontId="15"/>
  </si>
  <si>
    <t>農業経験５年</t>
    <phoneticPr fontId="15"/>
  </si>
  <si>
    <t>合計</t>
    <rPh sb="0" eb="2">
      <t>ゴウケイ</t>
    </rPh>
    <phoneticPr fontId="15"/>
  </si>
  <si>
    <t>令和６年度第１回</t>
    <rPh sb="0" eb="2">
      <t>レイワ</t>
    </rPh>
    <rPh sb="4" eb="5">
      <t xml:space="preserve">ド </t>
    </rPh>
    <rPh sb="5" eb="6">
      <t>ダイ</t>
    </rPh>
    <phoneticPr fontId="15"/>
  </si>
  <si>
    <t>令和５年度第２回</t>
    <phoneticPr fontId="15"/>
  </si>
  <si>
    <t>令和６年度第１回</t>
    <rPh sb="0" eb="2">
      <t>レイワ</t>
    </rPh>
    <rPh sb="3" eb="4">
      <t>ネン</t>
    </rPh>
    <rPh sb="4" eb="5">
      <t>ド</t>
    </rPh>
    <rPh sb="5" eb="6">
      <t>ダイ</t>
    </rPh>
    <rPh sb="7" eb="8">
      <t>カイ</t>
    </rPh>
    <phoneticPr fontId="15"/>
  </si>
  <si>
    <t>割り増</t>
    <rPh sb="0" eb="1">
      <t>ワリマシ</t>
    </rPh>
    <phoneticPr fontId="15"/>
  </si>
  <si>
    <t>割増無し</t>
  </si>
  <si>
    <t>令和５年度第３回</t>
    <phoneticPr fontId="15"/>
  </si>
  <si>
    <t>平成31年度～令和5年度</t>
    <phoneticPr fontId="15"/>
  </si>
  <si>
    <t>F2 対象年度</t>
    <rPh sb="3" eb="5">
      <t>タイショウ</t>
    </rPh>
    <rPh sb="5" eb="7">
      <t>ネn</t>
    </rPh>
    <phoneticPr fontId="15"/>
  </si>
  <si>
    <t>F1　経営状況前年</t>
    <phoneticPr fontId="15"/>
  </si>
  <si>
    <t>F3 事業活用年度回</t>
    <rPh sb="3" eb="5">
      <t>ジギョウ</t>
    </rPh>
    <rPh sb="5" eb="7">
      <t>カテゥ</t>
    </rPh>
    <rPh sb="7" eb="10">
      <t>ネn</t>
    </rPh>
    <phoneticPr fontId="15"/>
  </si>
  <si>
    <t>法定通りの割増賃金率</t>
    <rPh sb="0" eb="3">
      <t>ホウテイドオ</t>
    </rPh>
    <rPh sb="5" eb="7">
      <t>ワリマシ</t>
    </rPh>
    <rPh sb="7" eb="9">
      <t>チンギン</t>
    </rPh>
    <rPh sb="9" eb="10">
      <t>リツ</t>
    </rPh>
    <phoneticPr fontId="9"/>
  </si>
  <si>
    <t>４　賃金支払日：</t>
    <phoneticPr fontId="15"/>
  </si>
  <si>
    <r>
      <t>過去の雇用・研修によるトラブルの有無（※５）</t>
    </r>
    <r>
      <rPr>
        <sz val="10"/>
        <color rgb="FF000000"/>
        <rFont val="ＭＳ 明朝"/>
        <family val="1"/>
        <charset val="128"/>
      </rPr>
      <t>（法令の違反による労基署からの改善指導を含む。）</t>
    </r>
    <phoneticPr fontId="9"/>
  </si>
  <si>
    <t>農業次世代人材投資資金（経営開始型）・経営開始資金等（※６）の受給有無</t>
    <phoneticPr fontId="9"/>
  </si>
  <si>
    <t>助成金交付実績のある法人等雇用就農者：①令和４年度及び令和５年度第１回採択者で、研修継続中の者または助成金交付を受けて研修中止した者
　　　　　　　　　　　　　　　　　　  ②令和５年度第２回採択者で、助成金交付を受けて研修中止した者
※法人等雇用就農者が多様な人材の場合又はやむを得ない事情により離農した場合は記載不要です。
※助成金交付実績のある法人等雇用就農者が11名以上いる場合は、参考様式⑧に記載し、申請時に添付してください。</t>
    <phoneticPr fontId="15"/>
  </si>
  <si>
    <t>関係機関</t>
    <phoneticPr fontId="15"/>
  </si>
  <si>
    <t>国、事業実施主体、事業実施主体から業務の一部を委託された者、都道府県、農林業振興公社、農業経営・就農支援センター、市町村、農業共済組合、学術研究機関</t>
    <phoneticPr fontId="15"/>
  </si>
  <si>
    <t>※ 「等」には、就職氷河期世代の新規就農促進事業、就職氷河期世代の新規就農促進事業、新規就農促進研修支援事業、就農準備支援事業、就農準備支援資金が含まれます。</t>
    <phoneticPr fontId="15"/>
  </si>
  <si>
    <t>※各年、箇条書きで最低５項目以上記載してください。
※従事させる作業等及び習得させる技術等を複数入力する際は、ALTキーとEnterキーを同時押しで改行を行って入力してください</t>
    <phoneticPr fontId="15"/>
  </si>
  <si>
    <t>ks_com_90</t>
    <phoneticPr fontId="15"/>
  </si>
  <si>
    <t>ks_com_91</t>
    <phoneticPr fontId="15"/>
  </si>
  <si>
    <t>④次世代育成支援対策推進法に基づく認定（「プラチナくるみん」「くるみん」又は「トライくるみん」）を受けている</t>
    <phoneticPr fontId="15"/>
  </si>
  <si>
    <t>⑤女性の職業生活における活躍の推進に関する法律に基づく認定（「プラチナえるぼし」又は「えるぼし」）を受けている</t>
    <phoneticPr fontId="15"/>
  </si>
  <si>
    <t>④次世代育成支援対策推進法に基づく認定（「プラチナくるみん」「くるみん」又は「トライくるみん」）を受けている
※既に取り組んでいる場合は認定証の写しを添付すること</t>
    <phoneticPr fontId="9"/>
  </si>
  <si>
    <t>⑤女性の職業生活における活躍の推進に関する法律に基づく認定（「プラチナえるぼし」又は「えるぼし」）を受けている
※既に取り組んでいる場合は認定証の写しを添付すること</t>
    <phoneticPr fontId="9"/>
  </si>
  <si>
    <t>雇用就農資金に係る個人情報の取扱いについて
　事業実施主体は、雇用就農資金の実施に際して得た個人情報について、「個人情報の保護に関する法律（平成15年法律第57号）」及び関係法令に基づき、適正に管理し、本事業の実施のために利用します。
　また、事業実施主体は、本事業による法人等雇用就農者の研修状況や就農状況の確認等のフォローアップ活動、申請内容の確認、国等への報告、学術研究等で利用するほか、本事業の実施のために、提出される申請書類の記載事項をデータベースに登録し、必要最小限度内において関係機関（注）へ提供します。なお、提供された情報に基づき、関係機関が確認等のため連絡を行う場合があります。</t>
    <phoneticPr fontId="15"/>
  </si>
  <si>
    <t>※１　代表者と連絡が取れる携帯電話番号
※２　農業関連売上に含まれるもの（農林業センサスに準じる）
　　　・　農産物の販売額（畜産物、栽培きのこ、養蜂、まゆなどを含む。）
　　　・　自ら営む農家レストランや農産物加工品の製造に仕向けた農産物の見積もり額。
　　　・　観光農園を営んでいる場合の入園料（入園料金で農産物を一定量収穫させる場合）。
　　　・　農業関連事業である農産物の加工、貸農園・体験農園、観光農園、農家民宿、農家レストラン、海外への輸出の売上。
※３　農業部門の数を記載
※４　常時使用する従業員の数とは、中小企業基本法第２条に規定する従業員数。「予め解雇の予告を必要とする者」となっており、パート、アルバイト、派遣社員、契約社員、非正規社員及び出向者も含まれるが、日雇い（１箇月を超えないもの）、２箇月以内の期限を定めて使用される者、季節的業務に４箇月以内の期間を定めて使用される者及び試用期間中の者（14日を越えないもの）は含まれない。
※５　雇用・研修によるトラブルには、厚生労働省の各種助成金の不正受給も含みます。その場合、不支給措置期間が経過したことをもって、「改善した」と判断します。
※６　「等」には経営開始支援資金も含まれます。</t>
    <phoneticPr fontId="9"/>
  </si>
  <si>
    <r>
      <rPr>
        <sz val="11"/>
        <color theme="0"/>
        <rFont val="MS Mincho"/>
        <family val="1"/>
        <charset val="128"/>
      </rPr>
      <t>２</t>
    </r>
    <r>
      <rPr>
        <sz val="11"/>
        <color theme="0"/>
        <rFont val="Cambria"/>
        <family val="1"/>
      </rPr>
      <t>.②(</t>
    </r>
    <r>
      <rPr>
        <sz val="11"/>
        <color theme="0"/>
        <rFont val="MS Mincho"/>
        <family val="1"/>
        <charset val="128"/>
      </rPr>
      <t>初めて事業活用した回で採用日が最も早い者)</t>
    </r>
    <phoneticPr fontId="15"/>
  </si>
  <si>
    <r>
      <t xml:space="preserve">研修指導者
</t>
    </r>
    <r>
      <rPr>
        <sz val="12"/>
        <color theme="0"/>
        <rFont val="游ゴシック"/>
        <family val="3"/>
        <charset val="128"/>
      </rPr>
      <t>※5枠固定</t>
    </r>
    <rPh sb="9" eb="11">
      <t xml:space="preserve">コテイ </t>
    </rPh>
    <phoneticPr fontId="15"/>
  </si>
  <si>
    <t>育成</t>
    <rPh sb="0" eb="1">
      <t>イクセイ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</si>
</sst>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0"/>
    <numFmt numFmtId="177" formatCode="0_ "/>
    <numFmt numFmtId="178" formatCode="0&quot;人&quot;"/>
    <numFmt numFmtId="179" formatCode="0_);[Red]\(0\)"/>
    <numFmt numFmtId="180" formatCode="#"/>
  </numFmts>
  <fonts count="96">
    <font>
      <sz val="12"/>
      <color theme="1"/>
      <name val="游ゴシック"/>
      <family val="2"/>
      <charset val="128"/>
      <scheme val="minor"/>
    </font>
    <font>
      <sz val="11"/>
      <color theme="1"/>
      <name val="ＭＳ 明朝"/>
      <family val="1"/>
      <charset val="128"/>
    </font>
    <font>
      <sz val="11"/>
      <color rgb="FF000000"/>
      <name val="ＭＳ 明朝"/>
      <family val="1"/>
      <charset val="128"/>
    </font>
    <font>
      <sz val="11"/>
      <color theme="1"/>
      <name val="MS Mincho"/>
      <family val="1"/>
      <charset val="128"/>
    </font>
    <font>
      <sz val="11"/>
      <color theme="1"/>
      <name val="Times"/>
      <family val="1"/>
    </font>
    <font>
      <sz val="14"/>
      <color theme="1"/>
      <name val="ＭＳ 明朝"/>
      <family val="1"/>
      <charset val="128"/>
    </font>
    <font>
      <b/>
      <sz val="14"/>
      <color rgb="FF000000"/>
      <name val="ＭＳ 明朝"/>
      <family val="1"/>
      <charset val="128"/>
    </font>
    <font>
      <sz val="10"/>
      <color theme="1"/>
      <name val="MS Mincho"/>
      <family val="1"/>
      <charset val="128"/>
    </font>
    <font>
      <u/>
      <sz val="12"/>
      <color theme="10"/>
      <name val="游ゴシック"/>
      <family val="3"/>
      <charset val="128"/>
      <scheme val="minor"/>
    </font>
    <font>
      <sz val="6"/>
      <name val="游ゴシック"/>
      <family val="3"/>
      <charset val="128"/>
      <scheme val="minor"/>
    </font>
    <font>
      <sz val="11"/>
      <color rgb="FFFF0000"/>
      <name val="ＭＳ 明朝"/>
      <family val="1"/>
      <charset val="128"/>
    </font>
    <font>
      <sz val="14"/>
      <color theme="1"/>
      <name val="ＭＳ ゴシック"/>
      <family val="2"/>
      <charset val="128"/>
    </font>
    <font>
      <b/>
      <sz val="18"/>
      <color theme="1"/>
      <name val="ＭＳ ゴシック"/>
      <family val="2"/>
      <charset val="128"/>
    </font>
    <font>
      <u/>
      <sz val="12"/>
      <color theme="11"/>
      <name val="游ゴシック"/>
      <family val="2"/>
      <charset val="128"/>
      <scheme val="minor"/>
    </font>
    <font>
      <sz val="6"/>
      <color rgb="FFFF0000"/>
      <name val="ＭＳ 明朝"/>
      <family val="1"/>
      <charset val="128"/>
    </font>
    <font>
      <sz val="6"/>
      <name val="游ゴシック"/>
      <family val="2"/>
      <charset val="128"/>
      <scheme val="minor"/>
    </font>
    <font>
      <sz val="11"/>
      <color theme="1"/>
      <name val="Meiryo UI"/>
      <family val="2"/>
      <charset val="128"/>
    </font>
    <font>
      <sz val="14"/>
      <color theme="1"/>
      <name val="Meiryo UI"/>
      <family val="2"/>
      <charset val="128"/>
    </font>
    <font>
      <sz val="12"/>
      <color theme="1"/>
      <name val="Meiryo UI"/>
      <family val="2"/>
      <charset val="128"/>
    </font>
    <font>
      <b/>
      <sz val="11"/>
      <color theme="1"/>
      <name val="ＭＳ 明朝"/>
      <family val="1"/>
      <charset val="128"/>
    </font>
    <font>
      <b/>
      <sz val="18"/>
      <color rgb="FF000000"/>
      <name val="ＭＳ 明朝"/>
      <family val="1"/>
      <charset val="128"/>
    </font>
    <font>
      <sz val="14"/>
      <color theme="1"/>
      <name val="ＭＳ Ｐ明朝"/>
      <family val="1"/>
      <charset val="128"/>
    </font>
    <font>
      <b/>
      <sz val="14"/>
      <color rgb="FF000000"/>
      <name val="ＭＳ Ｐ明朝"/>
      <family val="1"/>
      <charset val="128"/>
    </font>
    <font>
      <sz val="11"/>
      <color rgb="FF000000"/>
      <name val="ＭＳ Ｐ明朝"/>
      <family val="1"/>
      <charset val="128"/>
    </font>
    <font>
      <b/>
      <sz val="12"/>
      <color rgb="FF000000"/>
      <name val="ＭＳ Ｐ明朝"/>
      <family val="1"/>
      <charset val="128"/>
    </font>
    <font>
      <sz val="12"/>
      <color rgb="FF000000"/>
      <name val="ＭＳ Ｐ明朝"/>
      <family val="1"/>
      <charset val="128"/>
    </font>
    <font>
      <sz val="11"/>
      <color theme="1"/>
      <name val="ＭＳ Ｐ明朝"/>
      <family val="1"/>
      <charset val="128"/>
    </font>
    <font>
      <sz val="12"/>
      <color theme="1"/>
      <name val="ＭＳ Ｐ明朝"/>
      <family val="1"/>
      <charset val="128"/>
    </font>
    <font>
      <sz val="14"/>
      <color theme="1"/>
      <name val="MS Mincho"/>
      <family val="1"/>
      <charset val="128"/>
    </font>
    <font>
      <sz val="12"/>
      <color rgb="FFFF0000"/>
      <name val="ＭＳ Ｐ明朝"/>
      <family val="1"/>
      <charset val="128"/>
    </font>
    <font>
      <sz val="12"/>
      <name val="ＭＳ Ｐ明朝"/>
      <family val="1"/>
      <charset val="128"/>
    </font>
    <font>
      <b/>
      <sz val="12"/>
      <color theme="1"/>
      <name val="ＭＳ Ｐ明朝"/>
      <family val="1"/>
      <charset val="128"/>
    </font>
    <font>
      <sz val="8"/>
      <color rgb="FFFF0000"/>
      <name val="游ゴシック"/>
      <family val="2"/>
      <charset val="128"/>
      <scheme val="minor"/>
    </font>
    <font>
      <sz val="6"/>
      <color rgb="FFFF0000"/>
      <name val="ＭＳ Ｐ明朝"/>
      <family val="1"/>
      <charset val="128"/>
    </font>
    <font>
      <sz val="10"/>
      <color theme="1"/>
      <name val="ＭＳ Ｐ明朝"/>
      <family val="1"/>
      <charset val="128"/>
    </font>
    <font>
      <sz val="8"/>
      <color rgb="FFFF0000"/>
      <name val="ＭＳ Ｐ明朝"/>
      <family val="1"/>
      <charset val="128"/>
    </font>
    <font>
      <sz val="11"/>
      <name val="ＭＳ Ｐ明朝"/>
      <family val="1"/>
      <charset val="128"/>
    </font>
    <font>
      <u/>
      <sz val="12"/>
      <name val="ＭＳ Ｐ明朝"/>
      <family val="1"/>
      <charset val="128"/>
    </font>
    <font>
      <sz val="11"/>
      <color rgb="FFFF0000"/>
      <name val="ＭＳ Ｐ明朝"/>
      <family val="1"/>
      <charset val="128"/>
    </font>
    <font>
      <sz val="10"/>
      <color rgb="FF000000"/>
      <name val="ＭＳ Ｐ明朝"/>
      <family val="1"/>
      <charset val="128"/>
    </font>
    <font>
      <sz val="12"/>
      <color theme="1"/>
      <name val="ＭＳ 明朝"/>
      <family val="1"/>
      <charset val="128"/>
    </font>
    <font>
      <sz val="11"/>
      <name val="ＭＳ 明朝"/>
      <family val="1"/>
      <charset val="128"/>
    </font>
    <font>
      <sz val="10"/>
      <name val="ＭＳ 明朝"/>
      <family val="1"/>
      <charset val="128"/>
    </font>
    <font>
      <sz val="8"/>
      <name val="ＭＳ Ｐ明朝"/>
      <family val="1"/>
      <charset val="128"/>
    </font>
    <font>
      <sz val="8"/>
      <color rgb="FF000000"/>
      <name val="ＭＳ Ｐ明朝"/>
      <family val="1"/>
      <charset val="128"/>
    </font>
    <font>
      <sz val="12"/>
      <name val="ＭＳ 明朝"/>
      <family val="1"/>
      <charset val="128"/>
    </font>
    <font>
      <sz val="10"/>
      <name val="ＭＳ Ｐ明朝"/>
      <family val="1"/>
      <charset val="128"/>
    </font>
    <font>
      <sz val="8"/>
      <color theme="1"/>
      <name val="ＭＳ 明朝"/>
      <family val="1"/>
      <charset val="128"/>
    </font>
    <font>
      <sz val="8"/>
      <color theme="1"/>
      <name val="ＭＳ Ｐ明朝"/>
      <family val="1"/>
      <charset val="128"/>
    </font>
    <font>
      <sz val="9"/>
      <color theme="1"/>
      <name val="ＭＳ Ｐ明朝"/>
      <family val="1"/>
      <charset val="128"/>
    </font>
    <font>
      <sz val="10"/>
      <color theme="1"/>
      <name val="ＭＳ 明朝"/>
      <family val="1"/>
      <charset val="128"/>
    </font>
    <font>
      <sz val="13"/>
      <color theme="1"/>
      <name val="ＭＳ 明朝"/>
      <family val="1"/>
      <charset val="128"/>
    </font>
    <font>
      <sz val="12"/>
      <color theme="4"/>
      <name val="ＭＳ Ｐ明朝"/>
      <family val="1"/>
      <charset val="128"/>
    </font>
    <font>
      <b/>
      <sz val="10"/>
      <color rgb="FFFF0000"/>
      <name val="ＭＳ Ｐ明朝"/>
      <family val="1"/>
      <charset val="128"/>
    </font>
    <font>
      <b/>
      <sz val="12"/>
      <color rgb="FFFF0000"/>
      <name val="ＭＳ Ｐ明朝"/>
      <family val="1"/>
      <charset val="128"/>
    </font>
    <font>
      <sz val="11"/>
      <name val="Meiryo UI"/>
      <family val="2"/>
      <charset val="128"/>
    </font>
    <font>
      <sz val="12"/>
      <color rgb="FF000000"/>
      <name val="ＭＳ 明朝"/>
      <family val="1"/>
      <charset val="128"/>
    </font>
    <font>
      <b/>
      <sz val="14"/>
      <color theme="1"/>
      <name val="ＭＳ Ｐ明朝"/>
      <family val="1"/>
      <charset val="128"/>
    </font>
    <font>
      <sz val="12"/>
      <color rgb="FFFF0000"/>
      <name val="ＭＳ 明朝"/>
      <family val="1"/>
      <charset val="128"/>
    </font>
    <font>
      <b/>
      <sz val="18"/>
      <color rgb="FF000000"/>
      <name val="ＭＳ Ｐ明朝"/>
      <family val="1"/>
      <charset val="128"/>
    </font>
    <font>
      <b/>
      <u/>
      <sz val="11"/>
      <color theme="1"/>
      <name val="ＭＳ 明朝"/>
      <family val="1"/>
      <charset val="128"/>
    </font>
    <font>
      <sz val="10"/>
      <color theme="1"/>
      <name val="Meiryo UI"/>
      <family val="2"/>
      <charset val="128"/>
    </font>
    <font>
      <sz val="14"/>
      <color rgb="FFFF0000"/>
      <name val="ＭＳ Ｐ明朝"/>
      <family val="1"/>
      <charset val="128"/>
    </font>
    <font>
      <sz val="10"/>
      <name val="Meiryo UI"/>
      <family val="2"/>
      <charset val="128"/>
    </font>
    <font>
      <sz val="11"/>
      <color theme="4"/>
      <name val="ＭＳ Ｐ明朝"/>
      <family val="1"/>
      <charset val="128"/>
    </font>
    <font>
      <sz val="11"/>
      <color rgb="FFFF0000"/>
      <name val="UD デジタル 教科書体 NP-R"/>
      <family val="3"/>
      <charset val="128"/>
    </font>
    <font>
      <u/>
      <sz val="11"/>
      <color theme="1"/>
      <name val="ＭＳ 明朝"/>
      <family val="1"/>
      <charset val="128"/>
    </font>
    <font>
      <u/>
      <sz val="11"/>
      <name val="ＭＳ 明朝"/>
      <family val="1"/>
      <charset val="128"/>
    </font>
    <font>
      <b/>
      <sz val="12"/>
      <color theme="1"/>
      <name val="ＭＳ 明朝"/>
      <family val="1"/>
      <charset val="128"/>
    </font>
    <font>
      <sz val="11"/>
      <color rgb="FF000000"/>
      <name val="游ゴシック"/>
      <family val="3"/>
      <charset val="128"/>
      <scheme val="minor"/>
    </font>
    <font>
      <sz val="9"/>
      <color theme="1"/>
      <name val="ＭＳ 明朝"/>
      <family val="1"/>
      <charset val="128"/>
    </font>
    <font>
      <sz val="8"/>
      <color theme="1"/>
      <name val="Meiryo UI"/>
      <family val="2"/>
      <charset val="128"/>
    </font>
    <font>
      <sz val="8"/>
      <color rgb="FFFF0000"/>
      <name val="ＭＳ 明朝"/>
      <family val="1"/>
      <charset val="128"/>
    </font>
    <font>
      <u/>
      <sz val="11"/>
      <name val="ＭＳ Ｐ明朝"/>
      <family val="1"/>
      <charset val="128"/>
    </font>
    <font>
      <b/>
      <u/>
      <sz val="14"/>
      <color rgb="FFFF0000"/>
      <name val="ＭＳ Ｐ明朝"/>
      <family val="1"/>
      <charset val="128"/>
    </font>
    <font>
      <sz val="10"/>
      <color rgb="FF000000"/>
      <name val="ＭＳ 明朝"/>
      <family val="1"/>
      <charset val="128"/>
    </font>
    <font>
      <sz val="12"/>
      <color theme="0"/>
      <name val="游ゴシック"/>
      <family val="2"/>
      <charset val="128"/>
      <scheme val="minor"/>
    </font>
    <font>
      <b/>
      <sz val="12"/>
      <color theme="0"/>
      <name val="メイリオ"/>
      <family val="2"/>
      <charset val="128"/>
    </font>
    <font>
      <sz val="11"/>
      <color theme="0"/>
      <name val="Meiryo UI"/>
      <family val="2"/>
      <charset val="128"/>
    </font>
    <font>
      <sz val="11"/>
      <color theme="0"/>
      <name val="メイリオ"/>
      <family val="2"/>
      <charset val="128"/>
    </font>
    <font>
      <sz val="10"/>
      <color theme="0"/>
      <name val="Meiryo UI"/>
      <family val="2"/>
      <charset val="128"/>
    </font>
    <font>
      <sz val="14"/>
      <color theme="0"/>
      <name val="ＭＳ Ｐ明朝"/>
      <family val="1"/>
      <charset val="128"/>
    </font>
    <font>
      <sz val="14"/>
      <color theme="0"/>
      <name val="メイリオ"/>
      <family val="2"/>
      <charset val="128"/>
    </font>
    <font>
      <sz val="10"/>
      <color theme="0"/>
      <name val="メイリオ"/>
      <family val="2"/>
      <charset val="128"/>
    </font>
    <font>
      <sz val="12"/>
      <color theme="0"/>
      <name val="游ゴシック"/>
      <family val="3"/>
      <charset val="128"/>
      <scheme val="minor"/>
    </font>
    <font>
      <sz val="11"/>
      <color theme="0"/>
      <name val="Yu Gothic"/>
      <family val="3"/>
      <charset val="128"/>
    </font>
    <font>
      <sz val="10.5"/>
      <color theme="0"/>
      <name val="Meiryo UI"/>
      <family val="2"/>
      <charset val="128"/>
    </font>
    <font>
      <sz val="8"/>
      <color theme="0"/>
      <name val="Meiryo UI"/>
      <family val="2"/>
      <charset val="128"/>
    </font>
    <font>
      <b/>
      <sz val="10"/>
      <color theme="0"/>
      <name val="Meiryo UI"/>
      <family val="2"/>
      <charset val="128"/>
    </font>
    <font>
      <sz val="11"/>
      <color theme="0"/>
      <name val="MS Mincho"/>
      <family val="1"/>
      <charset val="128"/>
    </font>
    <font>
      <sz val="11"/>
      <color theme="0"/>
      <name val="Helvetica Neue"/>
      <family val="2"/>
    </font>
    <font>
      <sz val="11"/>
      <color theme="0"/>
      <name val="Helvetica Neue"/>
      <family val="1"/>
      <charset val="128"/>
    </font>
    <font>
      <sz val="11"/>
      <color theme="0"/>
      <name val="Cambria"/>
      <family val="1"/>
    </font>
    <font>
      <sz val="11"/>
      <color theme="0"/>
      <name val="Helvetica Neue"/>
      <family val="1"/>
    </font>
    <font>
      <sz val="12"/>
      <color theme="0"/>
      <name val="メイリオ"/>
      <family val="2"/>
      <charset val="128"/>
    </font>
    <font>
      <sz val="12"/>
      <color theme="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auto="1"/>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auto="1"/>
      </right>
      <top style="thick">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8">
    <xf numFmtId="0" fontId="0" fillId="0" borderId="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620">
    <xf numFmtId="0" fontId="0" fillId="0" borderId="0" xfId="0">
      <alignment vertical="center"/>
    </xf>
    <xf numFmtId="0" fontId="1" fillId="0" borderId="0" xfId="0" applyFont="1">
      <alignment vertical="center"/>
    </xf>
    <xf numFmtId="0" fontId="5" fillId="0" borderId="0" xfId="0" applyFont="1">
      <alignment vertical="center"/>
    </xf>
    <xf numFmtId="0" fontId="1" fillId="0" borderId="4" xfId="0" applyFont="1" applyBorder="1">
      <alignment vertical="center"/>
    </xf>
    <xf numFmtId="0" fontId="2" fillId="0" borderId="5" xfId="0" applyFont="1" applyBorder="1">
      <alignment vertical="center"/>
    </xf>
    <xf numFmtId="0" fontId="1" fillId="0" borderId="7" xfId="0" applyFont="1" applyBorder="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0" xfId="0" applyFont="1">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6" fillId="0" borderId="0" xfId="0" applyFont="1">
      <alignment vertical="center"/>
    </xf>
    <xf numFmtId="0" fontId="2" fillId="0" borderId="4" xfId="0" applyFont="1" applyBorder="1">
      <alignment vertical="center"/>
    </xf>
    <xf numFmtId="0" fontId="2" fillId="0" borderId="7" xfId="0" applyFont="1" applyBorder="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9" xfId="0" applyFont="1" applyBorder="1" applyAlignment="1">
      <alignment horizontal="center" vertical="center"/>
    </xf>
    <xf numFmtId="0" fontId="2" fillId="0" borderId="9" xfId="0" applyFont="1" applyBorder="1">
      <alignment vertical="center"/>
    </xf>
    <xf numFmtId="0" fontId="10" fillId="0" borderId="0" xfId="0" applyFont="1">
      <alignment vertical="center"/>
    </xf>
    <xf numFmtId="0" fontId="14" fillId="0" borderId="7" xfId="0" applyFont="1" applyBorder="1">
      <alignment vertical="center"/>
    </xf>
    <xf numFmtId="0" fontId="14" fillId="0" borderId="0" xfId="0" applyFont="1">
      <alignment vertical="center"/>
    </xf>
    <xf numFmtId="0" fontId="14" fillId="0" borderId="4" xfId="0" applyFont="1" applyBorder="1">
      <alignment vertical="center"/>
    </xf>
    <xf numFmtId="0" fontId="1" fillId="0" borderId="1" xfId="0" applyFont="1" applyBorder="1" applyProtection="1">
      <alignment vertical="center"/>
      <protection locked="0"/>
    </xf>
    <xf numFmtId="0" fontId="16" fillId="0" borderId="0" xfId="0" applyFont="1">
      <alignment vertical="center"/>
    </xf>
    <xf numFmtId="0" fontId="17" fillId="0" borderId="0" xfId="0" applyFont="1">
      <alignment vertical="center"/>
    </xf>
    <xf numFmtId="0" fontId="16" fillId="0" borderId="13" xfId="0" applyFont="1" applyBorder="1">
      <alignment vertical="center"/>
    </xf>
    <xf numFmtId="0" fontId="16" fillId="0" borderId="0" xfId="0" applyFont="1" applyAlignment="1">
      <alignment vertical="top"/>
    </xf>
    <xf numFmtId="0" fontId="14" fillId="0" borderId="0" xfId="0" applyFont="1" applyAlignment="1">
      <alignment horizontal="left" vertical="center"/>
    </xf>
    <xf numFmtId="0" fontId="14" fillId="0" borderId="0" xfId="0" applyFont="1" applyAlignment="1">
      <alignment vertical="top"/>
    </xf>
    <xf numFmtId="0" fontId="21" fillId="0" borderId="0" xfId="0" applyFont="1">
      <alignment vertical="center"/>
    </xf>
    <xf numFmtId="0" fontId="25" fillId="0" borderId="0" xfId="0" applyFont="1">
      <alignment vertical="center"/>
    </xf>
    <xf numFmtId="0" fontId="23" fillId="0" borderId="0" xfId="0" applyFont="1">
      <alignment vertical="center"/>
    </xf>
    <xf numFmtId="0" fontId="28" fillId="0" borderId="0" xfId="0" applyFont="1">
      <alignment vertical="center"/>
    </xf>
    <xf numFmtId="0" fontId="26" fillId="0" borderId="0" xfId="0" applyFont="1" applyAlignment="1">
      <alignment horizontal="center" vertical="center"/>
    </xf>
    <xf numFmtId="0" fontId="18" fillId="0" borderId="0" xfId="0" applyFont="1" applyAlignment="1">
      <alignment horizontal="center" vertical="center"/>
    </xf>
    <xf numFmtId="0" fontId="27" fillId="0" borderId="0" xfId="0" applyFont="1" applyAlignment="1">
      <alignment horizontal="center" vertical="top"/>
    </xf>
    <xf numFmtId="0" fontId="27" fillId="0" borderId="0" xfId="0" applyFont="1">
      <alignment vertical="center"/>
    </xf>
    <xf numFmtId="0" fontId="16" fillId="0" borderId="0" xfId="0" applyFont="1" applyAlignment="1">
      <alignment horizontal="center" vertical="center" wrapText="1"/>
    </xf>
    <xf numFmtId="0" fontId="27" fillId="0" borderId="0" xfId="0" applyFont="1" applyAlignment="1">
      <alignment horizontal="right" vertical="center"/>
    </xf>
    <xf numFmtId="0" fontId="32" fillId="0" borderId="0" xfId="0" applyFont="1">
      <alignment vertical="center"/>
    </xf>
    <xf numFmtId="0" fontId="26" fillId="0" borderId="0" xfId="0" applyFont="1">
      <alignment vertical="center"/>
    </xf>
    <xf numFmtId="0" fontId="26" fillId="0" borderId="9" xfId="0" applyFont="1" applyBorder="1">
      <alignment vertical="center"/>
    </xf>
    <xf numFmtId="0" fontId="27" fillId="0" borderId="9" xfId="0" applyFont="1" applyBorder="1">
      <alignment vertical="center"/>
    </xf>
    <xf numFmtId="0" fontId="27" fillId="0" borderId="0" xfId="0" applyFont="1" applyAlignment="1">
      <alignment horizontal="center" vertical="center"/>
    </xf>
    <xf numFmtId="0" fontId="25" fillId="0" borderId="5" xfId="0" applyFont="1" applyBorder="1">
      <alignment vertical="center"/>
    </xf>
    <xf numFmtId="0" fontId="25" fillId="0" borderId="6" xfId="0" applyFont="1" applyBorder="1">
      <alignment vertical="center"/>
    </xf>
    <xf numFmtId="0" fontId="27" fillId="0" borderId="7" xfId="0" applyFont="1" applyBorder="1">
      <alignment vertical="center"/>
    </xf>
    <xf numFmtId="0" fontId="27" fillId="0" borderId="10" xfId="0" applyFont="1" applyBorder="1">
      <alignment vertical="center"/>
    </xf>
    <xf numFmtId="0" fontId="33" fillId="0" borderId="0" xfId="0" applyFont="1">
      <alignment vertical="center"/>
    </xf>
    <xf numFmtId="0" fontId="23" fillId="0" borderId="3" xfId="0" applyFont="1" applyBorder="1">
      <alignment vertical="center"/>
    </xf>
    <xf numFmtId="0" fontId="26" fillId="0" borderId="4" xfId="0" applyFont="1" applyBorder="1">
      <alignment vertical="center"/>
    </xf>
    <xf numFmtId="0" fontId="26" fillId="0" borderId="8" xfId="0" applyFont="1" applyBorder="1">
      <alignment vertical="center"/>
    </xf>
    <xf numFmtId="0" fontId="23" fillId="0" borderId="5" xfId="0" applyFont="1" applyBorder="1">
      <alignment vertical="center"/>
    </xf>
    <xf numFmtId="0" fontId="23" fillId="0" borderId="6" xfId="0" applyFont="1" applyBorder="1">
      <alignment vertical="center"/>
    </xf>
    <xf numFmtId="0" fontId="26" fillId="0" borderId="7" xfId="0" applyFont="1" applyBorder="1">
      <alignment vertical="center"/>
    </xf>
    <xf numFmtId="0" fontId="26" fillId="0" borderId="10" xfId="0" applyFont="1" applyBorder="1">
      <alignment vertical="center"/>
    </xf>
    <xf numFmtId="0" fontId="26" fillId="0" borderId="1" xfId="0" applyFont="1" applyBorder="1" applyProtection="1">
      <alignment vertical="center"/>
      <protection locked="0"/>
    </xf>
    <xf numFmtId="0" fontId="33" fillId="0" borderId="7" xfId="0" applyFont="1" applyBorder="1">
      <alignment vertical="center"/>
    </xf>
    <xf numFmtId="0" fontId="26" fillId="0" borderId="1" xfId="0" applyFont="1" applyBorder="1" applyAlignment="1" applyProtection="1">
      <alignment horizontal="left" vertical="center"/>
      <protection locked="0"/>
    </xf>
    <xf numFmtId="0" fontId="31" fillId="0" borderId="0" xfId="0" applyFont="1">
      <alignment vertical="center"/>
    </xf>
    <xf numFmtId="0" fontId="25" fillId="0" borderId="3" xfId="0" applyFont="1" applyBorder="1">
      <alignment vertical="center"/>
    </xf>
    <xf numFmtId="0" fontId="27" fillId="0" borderId="4" xfId="0" applyFont="1" applyBorder="1">
      <alignment vertical="center"/>
    </xf>
    <xf numFmtId="0" fontId="27" fillId="0" borderId="8" xfId="0" applyFont="1" applyBorder="1">
      <alignment vertical="center"/>
    </xf>
    <xf numFmtId="0" fontId="29" fillId="0" borderId="0" xfId="0" applyFont="1">
      <alignment vertical="center"/>
    </xf>
    <xf numFmtId="0" fontId="27" fillId="0" borderId="1" xfId="0" applyFont="1" applyBorder="1" applyProtection="1">
      <alignment vertical="center"/>
      <protection locked="0"/>
    </xf>
    <xf numFmtId="176" fontId="27" fillId="0" borderId="1" xfId="0" applyNumberFormat="1" applyFont="1" applyBorder="1" applyProtection="1">
      <alignment vertical="center"/>
      <protection locked="0"/>
    </xf>
    <xf numFmtId="0" fontId="29" fillId="0" borderId="0" xfId="0" applyFont="1" applyAlignment="1">
      <alignment horizontal="left" vertical="top"/>
    </xf>
    <xf numFmtId="0" fontId="27" fillId="0" borderId="1" xfId="0" applyFont="1" applyBorder="1" applyAlignment="1" applyProtection="1">
      <alignment horizontal="left" vertical="center"/>
      <protection locked="0"/>
    </xf>
    <xf numFmtId="0" fontId="30" fillId="0" borderId="0" xfId="0" applyFont="1">
      <alignment vertical="center"/>
    </xf>
    <xf numFmtId="0" fontId="35" fillId="0" borderId="0" xfId="0" applyFont="1">
      <alignment vertical="center"/>
    </xf>
    <xf numFmtId="0" fontId="35" fillId="0" borderId="7" xfId="0" applyFont="1" applyBorder="1">
      <alignment vertical="center"/>
    </xf>
    <xf numFmtId="0" fontId="35" fillId="0" borderId="0" xfId="0" applyFont="1" applyAlignment="1">
      <alignment horizontal="left" vertical="top"/>
    </xf>
    <xf numFmtId="0" fontId="35" fillId="0" borderId="0" xfId="0" applyFont="1" applyAlignment="1">
      <alignment horizontal="left" vertical="center"/>
    </xf>
    <xf numFmtId="0" fontId="37" fillId="0" borderId="0" xfId="0" applyFont="1">
      <alignment vertical="center"/>
    </xf>
    <xf numFmtId="0" fontId="22" fillId="0" borderId="0" xfId="0" applyFont="1">
      <alignment vertical="center"/>
    </xf>
    <xf numFmtId="0" fontId="23" fillId="0" borderId="4" xfId="0" applyFont="1" applyBorder="1">
      <alignment vertical="center"/>
    </xf>
    <xf numFmtId="0" fontId="23" fillId="0" borderId="7" xfId="0" applyFont="1" applyBorder="1">
      <alignment vertical="center"/>
    </xf>
    <xf numFmtId="0" fontId="23" fillId="0" borderId="0" xfId="0" applyFont="1" applyAlignment="1">
      <alignment horizontal="center" vertical="center"/>
    </xf>
    <xf numFmtId="0" fontId="23" fillId="0" borderId="5" xfId="0" applyFont="1" applyBorder="1" applyAlignment="1">
      <alignment horizontal="right" vertical="center"/>
    </xf>
    <xf numFmtId="0" fontId="26" fillId="0" borderId="0" xfId="0" applyFont="1" applyAlignment="1">
      <alignment horizontal="left" vertical="center"/>
    </xf>
    <xf numFmtId="0" fontId="24" fillId="0" borderId="0" xfId="0" applyFont="1">
      <alignment vertical="center"/>
    </xf>
    <xf numFmtId="0" fontId="26" fillId="0" borderId="1" xfId="0" applyFont="1" applyBorder="1" applyAlignment="1" applyProtection="1">
      <alignment horizontal="right" vertical="center"/>
      <protection locked="0"/>
    </xf>
    <xf numFmtId="0" fontId="34" fillId="0" borderId="0" xfId="0" applyFont="1">
      <alignment vertical="center"/>
    </xf>
    <xf numFmtId="0" fontId="26" fillId="0" borderId="1" xfId="0" applyFont="1" applyBorder="1" applyAlignment="1" applyProtection="1">
      <alignment horizontal="center" vertical="center"/>
      <protection locked="0"/>
    </xf>
    <xf numFmtId="0" fontId="1" fillId="0" borderId="0" xfId="0" applyFont="1" applyAlignment="1">
      <alignment horizontal="right"/>
    </xf>
    <xf numFmtId="0" fontId="23" fillId="0" borderId="0" xfId="0" applyFont="1" applyAlignment="1">
      <alignment horizontal="left" vertical="center"/>
    </xf>
    <xf numFmtId="0" fontId="26" fillId="0" borderId="0" xfId="0" applyFont="1" applyAlignment="1">
      <alignment horizontal="right" vertical="center"/>
    </xf>
    <xf numFmtId="0" fontId="27" fillId="0" borderId="0" xfId="0" applyFont="1" applyAlignment="1">
      <alignment vertical="top"/>
    </xf>
    <xf numFmtId="0" fontId="2" fillId="0" borderId="0" xfId="0" applyFont="1" applyAlignment="1">
      <alignment horizontal="center" vertical="center"/>
    </xf>
    <xf numFmtId="0" fontId="1" fillId="0" borderId="5" xfId="0" applyFont="1" applyBorder="1">
      <alignment vertical="center"/>
    </xf>
    <xf numFmtId="0" fontId="33" fillId="0" borderId="0" xfId="0" applyFont="1" applyAlignment="1">
      <alignment horizontal="left" vertical="center"/>
    </xf>
    <xf numFmtId="0" fontId="27" fillId="0" borderId="0" xfId="0" applyFont="1" applyAlignment="1">
      <alignment horizontal="left" vertical="center"/>
    </xf>
    <xf numFmtId="0" fontId="27" fillId="0" borderId="11" xfId="0" applyFont="1" applyBorder="1" applyAlignment="1">
      <alignment horizontal="center" vertical="center"/>
    </xf>
    <xf numFmtId="0" fontId="27" fillId="0" borderId="11" xfId="0" applyFont="1" applyBorder="1" applyAlignment="1">
      <alignment horizontal="center" vertical="center" wrapText="1"/>
    </xf>
    <xf numFmtId="0" fontId="14" fillId="0" borderId="0" xfId="0" applyFont="1" applyAlignment="1">
      <alignment horizontal="center" vertical="center"/>
    </xf>
    <xf numFmtId="0" fontId="14" fillId="0" borderId="5" xfId="0" applyFont="1" applyBorder="1" applyAlignment="1">
      <alignment horizontal="left" vertical="center"/>
    </xf>
    <xf numFmtId="0" fontId="27" fillId="0" borderId="5" xfId="0" applyFont="1" applyBorder="1" applyAlignment="1">
      <alignment horizontal="left" vertical="center" wrapText="1"/>
    </xf>
    <xf numFmtId="0" fontId="23" fillId="0" borderId="9" xfId="0" applyFont="1" applyBorder="1">
      <alignment vertical="center"/>
    </xf>
    <xf numFmtId="0" fontId="16" fillId="0" borderId="9" xfId="0" applyFont="1" applyBorder="1">
      <alignment vertical="center"/>
    </xf>
    <xf numFmtId="0" fontId="44" fillId="0" borderId="0" xfId="0" applyFont="1">
      <alignment vertical="center"/>
    </xf>
    <xf numFmtId="0" fontId="43" fillId="0" borderId="0" xfId="0" applyFont="1" applyAlignment="1">
      <alignment horizontal="left" vertical="center"/>
    </xf>
    <xf numFmtId="0" fontId="23" fillId="0" borderId="10" xfId="0" applyFont="1" applyBorder="1">
      <alignment vertical="center"/>
    </xf>
    <xf numFmtId="0" fontId="16" fillId="0" borderId="12" xfId="0" applyFont="1" applyBorder="1">
      <alignment vertical="center"/>
    </xf>
    <xf numFmtId="0" fontId="25" fillId="2" borderId="5" xfId="0" applyFont="1" applyFill="1" applyBorder="1" applyAlignment="1">
      <alignment horizontal="left" vertical="center" wrapText="1"/>
    </xf>
    <xf numFmtId="0" fontId="25" fillId="0" borderId="9" xfId="0" applyFont="1" applyBorder="1">
      <alignment vertical="center"/>
    </xf>
    <xf numFmtId="0" fontId="40" fillId="0" borderId="0" xfId="0" applyFont="1">
      <alignment vertical="center"/>
    </xf>
    <xf numFmtId="0" fontId="45" fillId="0" borderId="0" xfId="0" applyFont="1" applyAlignment="1">
      <alignment vertical="center" wrapText="1"/>
    </xf>
    <xf numFmtId="0" fontId="25" fillId="0" borderId="0" xfId="0" applyFont="1" applyAlignment="1">
      <alignment horizontal="left" vertical="center"/>
    </xf>
    <xf numFmtId="0" fontId="27" fillId="0" borderId="15" xfId="0" applyFont="1" applyBorder="1" applyAlignment="1">
      <alignment horizontal="left" vertical="center" wrapText="1"/>
    </xf>
    <xf numFmtId="0" fontId="2" fillId="0" borderId="0" xfId="0" applyFont="1" applyAlignment="1">
      <alignment horizontal="left" vertical="center"/>
    </xf>
    <xf numFmtId="0" fontId="14" fillId="0" borderId="5" xfId="0" applyFont="1" applyBorder="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38" fillId="0" borderId="0" xfId="0" applyFont="1">
      <alignment vertical="center"/>
    </xf>
    <xf numFmtId="0" fontId="47" fillId="0" borderId="0" xfId="0" applyFont="1">
      <alignment vertical="center"/>
    </xf>
    <xf numFmtId="0" fontId="48" fillId="0" borderId="0" xfId="0" applyFont="1">
      <alignment vertical="center"/>
    </xf>
    <xf numFmtId="0" fontId="16" fillId="0" borderId="4" xfId="0" applyFont="1" applyBorder="1">
      <alignment vertical="center"/>
    </xf>
    <xf numFmtId="0" fontId="35" fillId="0" borderId="4" xfId="0" applyFont="1" applyBorder="1">
      <alignment vertical="center"/>
    </xf>
    <xf numFmtId="0" fontId="49" fillId="0" borderId="0" xfId="0" applyFont="1">
      <alignment vertical="center"/>
    </xf>
    <xf numFmtId="0" fontId="50" fillId="0" borderId="0" xfId="0" applyFont="1">
      <alignment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4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0" xfId="0" applyFont="1" applyAlignment="1">
      <alignment horizontal="left" vertical="center" wrapText="1"/>
    </xf>
    <xf numFmtId="0" fontId="56" fillId="0" borderId="0" xfId="0" applyFont="1">
      <alignment vertical="center"/>
    </xf>
    <xf numFmtId="0" fontId="27" fillId="0" borderId="0" xfId="0" applyFont="1" applyAlignment="1">
      <alignment horizontal="left" vertical="center" wrapText="1"/>
    </xf>
    <xf numFmtId="0" fontId="58" fillId="0" borderId="0" xfId="0" applyFont="1">
      <alignment vertical="center"/>
    </xf>
    <xf numFmtId="0" fontId="16" fillId="0" borderId="5" xfId="0" applyFont="1" applyBorder="1">
      <alignment vertical="center"/>
    </xf>
    <xf numFmtId="0" fontId="1" fillId="0" borderId="3" xfId="0" applyFont="1" applyBorder="1">
      <alignment vertical="center"/>
    </xf>
    <xf numFmtId="0" fontId="1" fillId="0" borderId="6" xfId="0" applyFont="1" applyBorder="1">
      <alignment vertical="center"/>
    </xf>
    <xf numFmtId="0" fontId="33" fillId="0" borderId="4" xfId="0" applyFont="1" applyBorder="1" applyAlignment="1">
      <alignment vertical="top"/>
    </xf>
    <xf numFmtId="0" fontId="33" fillId="0" borderId="0" xfId="0" applyFont="1" applyAlignment="1">
      <alignment vertical="top"/>
    </xf>
    <xf numFmtId="0" fontId="61" fillId="0" borderId="0" xfId="0" applyFont="1">
      <alignment vertical="center"/>
    </xf>
    <xf numFmtId="0" fontId="19" fillId="0" borderId="0" xfId="0" applyFont="1" applyAlignment="1">
      <alignment horizontal="right" vertical="center"/>
    </xf>
    <xf numFmtId="0" fontId="62" fillId="0" borderId="0" xfId="0" applyFont="1" applyAlignment="1">
      <alignment horizontal="right" vertical="center"/>
    </xf>
    <xf numFmtId="177" fontId="55" fillId="0" borderId="0" xfId="0" applyNumberFormat="1" applyFont="1">
      <alignment vertical="center"/>
    </xf>
    <xf numFmtId="0" fontId="1" fillId="0" borderId="1" xfId="0" applyFont="1" applyBorder="1" applyAlignment="1" applyProtection="1">
      <alignment horizontal="center" vertical="center"/>
      <protection locked="0"/>
    </xf>
    <xf numFmtId="0" fontId="64" fillId="0" borderId="0" xfId="0" applyFont="1">
      <alignment vertical="center"/>
    </xf>
    <xf numFmtId="0" fontId="65" fillId="0" borderId="0" xfId="0" applyFont="1" applyAlignment="1">
      <alignment horizontal="left" vertical="center"/>
    </xf>
    <xf numFmtId="0" fontId="39" fillId="0" borderId="0" xfId="0" applyFont="1" applyAlignment="1">
      <alignment horizontal="left" vertical="center"/>
    </xf>
    <xf numFmtId="0" fontId="1" fillId="0" borderId="1" xfId="0" applyFont="1" applyBorder="1" applyAlignment="1">
      <alignment horizontal="center" vertical="center"/>
    </xf>
    <xf numFmtId="0" fontId="41" fillId="0" borderId="1" xfId="0" applyFont="1" applyBorder="1" applyAlignment="1">
      <alignment horizontal="center" vertical="center"/>
    </xf>
    <xf numFmtId="0" fontId="41" fillId="0" borderId="0" xfId="0" applyFont="1" applyAlignment="1">
      <alignment vertical="top"/>
    </xf>
    <xf numFmtId="0" fontId="1" fillId="0" borderId="0" xfId="0" applyFont="1" applyAlignment="1">
      <alignment horizontal="center" vertical="center" shrinkToFit="1"/>
    </xf>
    <xf numFmtId="0" fontId="63" fillId="0" borderId="0" xfId="0" applyFont="1">
      <alignment vertical="center"/>
    </xf>
    <xf numFmtId="0" fontId="41" fillId="0" borderId="5" xfId="0" applyFont="1" applyBorder="1">
      <alignment vertical="center"/>
    </xf>
    <xf numFmtId="0" fontId="69" fillId="0" borderId="0" xfId="0" applyFont="1">
      <alignment vertical="center"/>
    </xf>
    <xf numFmtId="0" fontId="71" fillId="0" borderId="0" xfId="0" applyFont="1">
      <alignment vertical="center"/>
    </xf>
    <xf numFmtId="0" fontId="72" fillId="0" borderId="0" xfId="0" applyFont="1">
      <alignment vertical="center"/>
    </xf>
    <xf numFmtId="0" fontId="19" fillId="0" borderId="0" xfId="0" applyFont="1">
      <alignment vertical="center"/>
    </xf>
    <xf numFmtId="0" fontId="60" fillId="0" borderId="0" xfId="0" applyFont="1">
      <alignment vertical="center"/>
    </xf>
    <xf numFmtId="0" fontId="19" fillId="0" borderId="0" xfId="0" applyFont="1" applyAlignment="1">
      <alignment vertical="top"/>
    </xf>
    <xf numFmtId="177" fontId="16" fillId="0" borderId="0" xfId="0" applyNumberFormat="1" applyFont="1">
      <alignment vertical="center"/>
    </xf>
    <xf numFmtId="0" fontId="72" fillId="0" borderId="0" xfId="0" applyFont="1" applyAlignment="1">
      <alignment horizontal="left" vertical="center"/>
    </xf>
    <xf numFmtId="0" fontId="16" fillId="0" borderId="7" xfId="0" applyFont="1" applyBorder="1">
      <alignment vertical="center"/>
    </xf>
    <xf numFmtId="0" fontId="16" fillId="0" borderId="6" xfId="0" applyFont="1" applyBorder="1">
      <alignment vertical="center"/>
    </xf>
    <xf numFmtId="0" fontId="16" fillId="0" borderId="10" xfId="0" applyFont="1" applyBorder="1">
      <alignment vertical="center"/>
    </xf>
    <xf numFmtId="0" fontId="77" fillId="0" borderId="0" xfId="0" applyFont="1" applyAlignment="1">
      <alignment horizontal="left" vertical="center"/>
    </xf>
    <xf numFmtId="0" fontId="78" fillId="0" borderId="0" xfId="0" applyFont="1" applyAlignment="1">
      <alignment vertical="center" wrapText="1"/>
    </xf>
    <xf numFmtId="0" fontId="78" fillId="0" borderId="0" xfId="0" applyFont="1">
      <alignment vertical="center"/>
    </xf>
    <xf numFmtId="0" fontId="79" fillId="0" borderId="0" xfId="0" applyFont="1" applyAlignment="1">
      <alignment horizontal="center" vertical="center"/>
    </xf>
    <xf numFmtId="0" fontId="78" fillId="0" borderId="0" xfId="0" applyFont="1" applyAlignment="1">
      <alignment horizontal="center" vertical="center"/>
    </xf>
    <xf numFmtId="0" fontId="80" fillId="0" borderId="0" xfId="0" applyFont="1" applyAlignment="1">
      <alignment horizontal="center" vertical="center" wrapText="1"/>
    </xf>
    <xf numFmtId="0" fontId="81" fillId="0" borderId="0" xfId="0" applyFont="1">
      <alignment vertical="center"/>
    </xf>
    <xf numFmtId="0" fontId="82" fillId="0" borderId="0" xfId="0" applyFont="1">
      <alignment vertical="center"/>
    </xf>
    <xf numFmtId="0" fontId="78" fillId="0" borderId="0" xfId="0" applyFont="1" applyAlignment="1">
      <alignment horizontal="right" vertical="center"/>
    </xf>
    <xf numFmtId="0" fontId="80" fillId="0" borderId="0" xfId="0" applyFont="1" applyAlignment="1">
      <alignment vertical="center" wrapText="1"/>
    </xf>
    <xf numFmtId="0" fontId="80" fillId="0" borderId="0" xfId="0" applyFont="1" applyAlignment="1">
      <alignment horizontal="left" vertical="center" wrapText="1"/>
    </xf>
    <xf numFmtId="0" fontId="76" fillId="0" borderId="0" xfId="0" applyFont="1">
      <alignment vertical="center"/>
    </xf>
    <xf numFmtId="180" fontId="78" fillId="0" borderId="0" xfId="0" applyNumberFormat="1" applyFont="1" applyAlignment="1">
      <alignment vertical="center" wrapText="1"/>
    </xf>
    <xf numFmtId="49" fontId="78" fillId="0" borderId="0" xfId="0" applyNumberFormat="1" applyFont="1" applyAlignment="1">
      <alignment vertical="center" wrapText="1"/>
    </xf>
    <xf numFmtId="5" fontId="78" fillId="0" borderId="0" xfId="0" applyNumberFormat="1" applyFont="1">
      <alignment vertical="center"/>
    </xf>
    <xf numFmtId="6" fontId="78" fillId="0" borderId="0" xfId="0" applyNumberFormat="1" applyFont="1">
      <alignment vertical="center"/>
    </xf>
    <xf numFmtId="179" fontId="78" fillId="0" borderId="0" xfId="0" applyNumberFormat="1" applyFont="1">
      <alignment vertical="center"/>
    </xf>
    <xf numFmtId="0" fontId="84" fillId="0" borderId="0" xfId="0" applyFont="1">
      <alignment vertical="center"/>
    </xf>
    <xf numFmtId="177" fontId="78" fillId="0" borderId="0" xfId="0" applyNumberFormat="1" applyFont="1">
      <alignment vertical="center"/>
    </xf>
    <xf numFmtId="177" fontId="78" fillId="0" borderId="0" xfId="0" applyNumberFormat="1" applyFont="1" applyAlignment="1">
      <alignment horizontal="left" vertical="center"/>
    </xf>
    <xf numFmtId="177" fontId="78" fillId="0" borderId="0" xfId="0" applyNumberFormat="1" applyFont="1" applyAlignment="1">
      <alignment horizontal="center" vertical="center"/>
    </xf>
    <xf numFmtId="177" fontId="85" fillId="0" borderId="0" xfId="0" applyNumberFormat="1" applyFont="1" applyAlignment="1">
      <alignment horizontal="left"/>
    </xf>
    <xf numFmtId="177" fontId="76" fillId="0" borderId="0" xfId="0" applyNumberFormat="1" applyFont="1" applyAlignment="1">
      <alignment horizontal="left"/>
    </xf>
    <xf numFmtId="0" fontId="86" fillId="0" borderId="0" xfId="0" applyFont="1">
      <alignment vertical="center"/>
    </xf>
    <xf numFmtId="0" fontId="76" fillId="0" borderId="0" xfId="0" applyFont="1" applyAlignment="1">
      <alignment horizontal="left"/>
    </xf>
    <xf numFmtId="0" fontId="87" fillId="0" borderId="0" xfId="0" applyFont="1" applyAlignment="1">
      <alignment horizontal="left" vertical="center" wrapText="1"/>
    </xf>
    <xf numFmtId="0" fontId="80" fillId="0" borderId="0" xfId="0" applyFont="1">
      <alignment vertical="center"/>
    </xf>
    <xf numFmtId="0" fontId="80" fillId="0" borderId="0" xfId="0" applyFont="1" applyAlignment="1">
      <alignment horizontal="left" vertical="center"/>
    </xf>
    <xf numFmtId="0" fontId="79" fillId="0" borderId="0" xfId="0" applyFont="1" applyAlignment="1">
      <alignment horizontal="left" vertical="center" wrapText="1"/>
    </xf>
    <xf numFmtId="0" fontId="78" fillId="0" borderId="0" xfId="0" applyFont="1" applyAlignment="1">
      <alignment horizontal="right" vertical="center" wrapText="1"/>
    </xf>
    <xf numFmtId="0" fontId="76" fillId="0" borderId="0" xfId="0" applyFont="1" applyAlignment="1">
      <alignment horizontal="left" vertical="center"/>
    </xf>
    <xf numFmtId="0" fontId="89" fillId="0" borderId="0" xfId="0" applyFont="1">
      <alignment vertical="center"/>
    </xf>
    <xf numFmtId="177" fontId="78" fillId="0" borderId="0" xfId="0" applyNumberFormat="1" applyFont="1" applyAlignment="1">
      <alignment vertical="center" wrapText="1"/>
    </xf>
    <xf numFmtId="177" fontId="78" fillId="0" borderId="0" xfId="0" quotePrefix="1" applyNumberFormat="1" applyFont="1" applyAlignment="1">
      <alignment vertical="center" wrapText="1"/>
    </xf>
    <xf numFmtId="14" fontId="78" fillId="0" borderId="0" xfId="0" quotePrefix="1" applyNumberFormat="1" applyFont="1" applyAlignment="1">
      <alignment vertical="center" wrapText="1"/>
    </xf>
    <xf numFmtId="0" fontId="89" fillId="0" borderId="0" xfId="0" applyFont="1" applyAlignment="1">
      <alignment vertical="center" wrapText="1"/>
    </xf>
    <xf numFmtId="0" fontId="77" fillId="0" borderId="0" xfId="0" applyFont="1">
      <alignment vertical="center"/>
    </xf>
    <xf numFmtId="49" fontId="78" fillId="0" borderId="0" xfId="0" applyNumberFormat="1" applyFont="1">
      <alignment vertical="center"/>
    </xf>
    <xf numFmtId="0" fontId="76" fillId="0" borderId="0" xfId="0" applyFont="1" applyAlignment="1">
      <alignment horizontal="left" vertical="center" wrapText="1"/>
    </xf>
    <xf numFmtId="0" fontId="78" fillId="0" borderId="0" xfId="0" applyFont="1" applyAlignment="1">
      <alignment horizontal="left" vertical="center" wrapText="1"/>
    </xf>
    <xf numFmtId="0" fontId="78"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1" fillId="0" borderId="0" xfId="0" applyFont="1" applyAlignment="1">
      <alignment horizontal="left" vertical="center" wrapText="1"/>
    </xf>
    <xf numFmtId="0" fontId="51" fillId="0" borderId="0" xfId="0" applyFont="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3" fontId="1" fillId="0" borderId="11" xfId="0" applyNumberFormat="1" applyFont="1" applyBorder="1" applyAlignment="1" applyProtection="1">
      <alignment horizontal="center" vertical="center"/>
      <protection locked="0"/>
    </xf>
    <xf numFmtId="3" fontId="1" fillId="0" borderId="12" xfId="0" applyNumberFormat="1" applyFont="1" applyBorder="1" applyAlignment="1" applyProtection="1">
      <alignment horizontal="center" vertical="center"/>
      <protection locked="0"/>
    </xf>
    <xf numFmtId="3" fontId="1" fillId="0" borderId="13" xfId="0" applyNumberFormat="1" applyFont="1" applyBorder="1" applyAlignment="1" applyProtection="1">
      <alignment horizontal="center" vertical="center"/>
      <protection locked="0"/>
    </xf>
    <xf numFmtId="0" fontId="8" fillId="0" borderId="11" xfId="1" applyFill="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lignment vertical="center"/>
    </xf>
    <xf numFmtId="0" fontId="2" fillId="0" borderId="9"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0" fillId="0" borderId="0" xfId="0" applyFont="1" applyAlignment="1">
      <alignment horizontal="center" vertical="center"/>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49" fontId="1" fillId="0" borderId="11" xfId="0" applyNumberFormat="1" applyFont="1" applyBorder="1" applyAlignment="1" applyProtection="1">
      <alignment horizontal="right" vertical="center"/>
      <protection locked="0"/>
    </xf>
    <xf numFmtId="49" fontId="1" fillId="0" borderId="13" xfId="0" applyNumberFormat="1" applyFont="1" applyBorder="1" applyAlignment="1" applyProtection="1">
      <alignment horizontal="right" vertical="center"/>
      <protection locked="0"/>
    </xf>
    <xf numFmtId="0" fontId="2" fillId="0" borderId="1" xfId="0" applyFont="1" applyBorder="1" applyAlignment="1">
      <alignment horizontal="left" vertical="center" wrapText="1"/>
    </xf>
    <xf numFmtId="49" fontId="1" fillId="0" borderId="11"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4" xfId="0" applyFont="1" applyBorder="1" applyAlignment="1">
      <alignment horizontal="left" vertical="center" wrapText="1"/>
    </xf>
    <xf numFmtId="0" fontId="1" fillId="0" borderId="11" xfId="0" applyFont="1" applyBorder="1" applyAlignment="1" applyProtection="1">
      <alignment horizontal="left" vertical="center"/>
      <protection locked="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1" fillId="0" borderId="0" xfId="0" applyFont="1" applyAlignment="1">
      <alignment vertical="center" wrapText="1"/>
    </xf>
    <xf numFmtId="0" fontId="1" fillId="0" borderId="9" xfId="0" applyFont="1" applyBorder="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xf>
    <xf numFmtId="177" fontId="2" fillId="0" borderId="11" xfId="0" applyNumberFormat="1" applyFont="1" applyBorder="1" applyAlignment="1" applyProtection="1">
      <alignment horizontal="right" vertical="center"/>
      <protection locked="0"/>
    </xf>
    <xf numFmtId="177" fontId="2" fillId="0" borderId="13" xfId="0" applyNumberFormat="1"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40" fillId="0" borderId="0" xfId="0" applyFont="1" applyAlignment="1">
      <alignment horizontal="righ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49" fontId="1" fillId="0" borderId="13" xfId="0" applyNumberFormat="1" applyFont="1" applyBorder="1" applyProtection="1">
      <alignment vertical="center"/>
      <protection locked="0"/>
    </xf>
    <xf numFmtId="0" fontId="7" fillId="0" borderId="0" xfId="0" applyFont="1" applyAlignment="1">
      <alignment vertical="center" wrapText="1"/>
    </xf>
    <xf numFmtId="0" fontId="41" fillId="0" borderId="1" xfId="0" applyFont="1" applyBorder="1" applyAlignment="1">
      <alignment horizontal="left" vertical="center" wrapText="1"/>
    </xf>
    <xf numFmtId="0" fontId="41" fillId="0" borderId="1" xfId="0" applyFont="1" applyBorder="1" applyAlignment="1">
      <alignment horizontal="lef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41" fillId="0" borderId="11" xfId="0" applyFont="1" applyBorder="1" applyAlignment="1" applyProtection="1">
      <alignment vertical="center" shrinkToFit="1"/>
      <protection locked="0"/>
    </xf>
    <xf numFmtId="0" fontId="41" fillId="0" borderId="12" xfId="0" applyFont="1" applyBorder="1" applyAlignment="1" applyProtection="1">
      <alignment vertical="center" shrinkToFit="1"/>
      <protection locked="0"/>
    </xf>
    <xf numFmtId="0" fontId="41" fillId="0" borderId="13" xfId="0" applyFont="1" applyBorder="1" applyAlignment="1" applyProtection="1">
      <alignment vertical="center" shrinkToFit="1"/>
      <protection locked="0"/>
    </xf>
    <xf numFmtId="0" fontId="41" fillId="0" borderId="11" xfId="0" applyFont="1" applyBorder="1" applyAlignment="1" applyProtection="1">
      <alignment horizontal="center" vertical="center" shrinkToFit="1"/>
      <protection locked="0"/>
    </xf>
    <xf numFmtId="0" fontId="41" fillId="0" borderId="12" xfId="0" applyFont="1" applyBorder="1" applyAlignment="1" applyProtection="1">
      <alignment horizontal="center" vertical="center" shrinkToFit="1"/>
      <protection locked="0"/>
    </xf>
    <xf numFmtId="0" fontId="41" fillId="0" borderId="13" xfId="0" applyFont="1" applyBorder="1" applyAlignment="1" applyProtection="1">
      <alignment horizontal="center" vertical="center" shrinkToFit="1"/>
      <protection locked="0"/>
    </xf>
    <xf numFmtId="0" fontId="41" fillId="0" borderId="11" xfId="0" applyFont="1" applyBorder="1" applyProtection="1">
      <alignment vertical="center"/>
      <protection locked="0"/>
    </xf>
    <xf numFmtId="0" fontId="41" fillId="0" borderId="12" xfId="0" applyFont="1" applyBorder="1" applyProtection="1">
      <alignment vertical="center"/>
      <protection locked="0"/>
    </xf>
    <xf numFmtId="0" fontId="41" fillId="0" borderId="13" xfId="0" applyFont="1" applyBorder="1" applyProtection="1">
      <alignment vertical="center"/>
      <protection locked="0"/>
    </xf>
    <xf numFmtId="178" fontId="1" fillId="0" borderId="12" xfId="0" applyNumberFormat="1" applyFont="1" applyBorder="1" applyAlignment="1">
      <alignment horizontal="center" vertical="center"/>
    </xf>
    <xf numFmtId="178" fontId="1" fillId="0" borderId="13" xfId="0" applyNumberFormat="1" applyFont="1" applyBorder="1" applyAlignment="1">
      <alignment horizontal="center" vertical="center"/>
    </xf>
    <xf numFmtId="178" fontId="1" fillId="0" borderId="1" xfId="0" applyNumberFormat="1" applyFont="1" applyBorder="1" applyAlignment="1">
      <alignment horizontal="center" vertical="center"/>
    </xf>
    <xf numFmtId="178" fontId="1" fillId="0" borderId="11" xfId="0" applyNumberFormat="1" applyFont="1" applyBorder="1" applyAlignment="1">
      <alignment horizontal="center" vertical="center"/>
    </xf>
    <xf numFmtId="178" fontId="1" fillId="0" borderId="35" xfId="0" applyNumberFormat="1" applyFont="1" applyBorder="1" applyAlignment="1">
      <alignment horizontal="center" vertical="center"/>
    </xf>
    <xf numFmtId="178" fontId="1" fillId="0" borderId="36" xfId="0" applyNumberFormat="1" applyFont="1" applyBorder="1" applyAlignment="1">
      <alignment horizontal="center" vertical="center"/>
    </xf>
    <xf numFmtId="178" fontId="1" fillId="0" borderId="37" xfId="0" applyNumberFormat="1" applyFont="1" applyBorder="1" applyAlignment="1">
      <alignment horizontal="center" vertical="center"/>
    </xf>
    <xf numFmtId="0" fontId="70" fillId="0" borderId="3" xfId="0" applyFont="1" applyBorder="1" applyAlignment="1">
      <alignment horizontal="center" vertical="center" wrapText="1" shrinkToFit="1"/>
    </xf>
    <xf numFmtId="0" fontId="70" fillId="0" borderId="4" xfId="0" applyFont="1" applyBorder="1" applyAlignment="1">
      <alignment horizontal="center" vertical="center" wrapText="1" shrinkToFit="1"/>
    </xf>
    <xf numFmtId="0" fontId="70" fillId="0" borderId="5" xfId="0" applyFont="1" applyBorder="1" applyAlignment="1">
      <alignment horizontal="center" vertical="center" wrapText="1" shrinkToFit="1"/>
    </xf>
    <xf numFmtId="0" fontId="70" fillId="0" borderId="0" xfId="0" applyFont="1" applyAlignment="1">
      <alignment horizontal="center" vertical="center" wrapText="1" shrinkToFit="1"/>
    </xf>
    <xf numFmtId="0" fontId="70" fillId="0" borderId="9" xfId="0" applyFont="1" applyBorder="1" applyAlignment="1">
      <alignment horizontal="center" vertical="center" wrapText="1" shrinkToFit="1"/>
    </xf>
    <xf numFmtId="0" fontId="70" fillId="0" borderId="6" xfId="0" applyFont="1" applyBorder="1" applyAlignment="1">
      <alignment horizontal="center" vertical="center" wrapText="1" shrinkToFit="1"/>
    </xf>
    <xf numFmtId="0" fontId="70" fillId="0" borderId="7" xfId="0" applyFont="1" applyBorder="1" applyAlignment="1">
      <alignment horizontal="center" vertical="center" wrapText="1" shrinkToFit="1"/>
    </xf>
    <xf numFmtId="0" fontId="70" fillId="0" borderId="10" xfId="0" applyFont="1" applyBorder="1" applyAlignment="1">
      <alignment horizontal="center" vertical="center" wrapText="1" shrinkToFit="1"/>
    </xf>
    <xf numFmtId="0" fontId="40" fillId="0" borderId="12" xfId="0" applyFont="1" applyBorder="1" applyAlignment="1">
      <alignment horizontal="center" vertical="center"/>
    </xf>
    <xf numFmtId="0" fontId="40" fillId="0" borderId="4" xfId="0" applyFont="1" applyBorder="1" applyAlignment="1">
      <alignment horizontal="center" vertical="center"/>
    </xf>
    <xf numFmtId="0" fontId="40" fillId="0" borderId="8" xfId="0" applyFont="1" applyBorder="1" applyAlignment="1">
      <alignment horizontal="center" vertical="center"/>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7" xfId="0" applyFont="1" applyBorder="1" applyAlignment="1">
      <alignment horizontal="center" vertical="center" wrapText="1"/>
    </xf>
    <xf numFmtId="0" fontId="40" fillId="0" borderId="13" xfId="0" applyFont="1" applyBorder="1" applyAlignment="1">
      <alignment horizontal="center"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40"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70"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1" xfId="0" applyNumberFormat="1" applyFont="1" applyBorder="1" applyAlignment="1" applyProtection="1">
      <alignment horizontal="center" vertical="center"/>
      <protection locked="0"/>
    </xf>
    <xf numFmtId="14" fontId="1" fillId="0" borderId="12" xfId="0" applyNumberFormat="1" applyFont="1" applyBorder="1" applyAlignment="1" applyProtection="1">
      <alignment horizontal="center" vertical="center"/>
      <protection locked="0"/>
    </xf>
    <xf numFmtId="14" fontId="1" fillId="0" borderId="13" xfId="0" applyNumberFormat="1"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41" fillId="0" borderId="11" xfId="0" applyFont="1" applyBorder="1" applyAlignment="1" applyProtection="1">
      <alignment horizontal="left" vertical="center" shrinkToFit="1"/>
      <protection locked="0"/>
    </xf>
    <xf numFmtId="0" fontId="41" fillId="0" borderId="12" xfId="0" applyFont="1" applyBorder="1" applyAlignment="1" applyProtection="1">
      <alignment horizontal="left" vertical="center" shrinkToFit="1"/>
      <protection locked="0"/>
    </xf>
    <xf numFmtId="0" fontId="41" fillId="0" borderId="13" xfId="0" applyFont="1" applyBorder="1" applyAlignment="1" applyProtection="1">
      <alignment horizontal="left" vertical="center" shrinkToFit="1"/>
      <protection locked="0"/>
    </xf>
    <xf numFmtId="0" fontId="41" fillId="0" borderId="1" xfId="0" applyFont="1" applyBorder="1" applyAlignment="1">
      <alignment horizontal="center" vertical="center"/>
    </xf>
    <xf numFmtId="0" fontId="41" fillId="3" borderId="29" xfId="0" applyFont="1" applyFill="1" applyBorder="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center" vertical="center"/>
    </xf>
    <xf numFmtId="14" fontId="41" fillId="3" borderId="29" xfId="0" applyNumberFormat="1" applyFont="1" applyFill="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horizontal="center" vertical="center" wrapText="1" shrinkToFit="1"/>
    </xf>
    <xf numFmtId="0" fontId="41" fillId="0" borderId="1" xfId="0" applyFont="1" applyBorder="1" applyAlignment="1">
      <alignment horizontal="center" vertical="center" shrinkToFit="1"/>
    </xf>
    <xf numFmtId="0" fontId="19"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7" xfId="0" applyFont="1" applyBorder="1" applyAlignment="1">
      <alignment horizontal="center" vertical="center"/>
    </xf>
    <xf numFmtId="0" fontId="19"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4" xfId="0" applyFont="1" applyBorder="1" applyAlignment="1">
      <alignment horizontal="center" vertical="center"/>
    </xf>
    <xf numFmtId="0" fontId="16" fillId="0" borderId="25"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178" fontId="1" fillId="0" borderId="0" xfId="0" applyNumberFormat="1" applyFont="1" applyAlignment="1">
      <alignment horizontal="center" vertical="center"/>
    </xf>
    <xf numFmtId="0" fontId="68" fillId="0" borderId="41" xfId="0" applyFont="1" applyBorder="1" applyAlignment="1">
      <alignment horizontal="left" vertical="center" wrapText="1"/>
    </xf>
    <xf numFmtId="0" fontId="68" fillId="0" borderId="42" xfId="0" applyFont="1" applyBorder="1" applyAlignment="1">
      <alignment horizontal="left" vertical="center" wrapText="1"/>
    </xf>
    <xf numFmtId="0" fontId="68" fillId="0" borderId="43" xfId="0" applyFont="1" applyBorder="1" applyAlignment="1">
      <alignment horizontal="left" vertical="center" wrapText="1"/>
    </xf>
    <xf numFmtId="0" fontId="1" fillId="0" borderId="7" xfId="0" applyFont="1" applyBorder="1" applyAlignment="1">
      <alignment horizontal="left" vertical="top" wrapText="1"/>
    </xf>
    <xf numFmtId="0" fontId="1" fillId="0" borderId="7" xfId="0" applyFont="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3" fillId="0" borderId="9" xfId="0" applyFont="1" applyBorder="1" applyAlignment="1">
      <alignment horizontal="center" vertical="center"/>
    </xf>
    <xf numFmtId="0" fontId="59" fillId="0" borderId="0" xfId="0" applyFont="1" applyAlignment="1">
      <alignment horizontal="center" vertical="center"/>
    </xf>
    <xf numFmtId="0" fontId="59" fillId="0" borderId="7"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1" fillId="0" borderId="11"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13" xfId="0" applyFont="1" applyBorder="1" applyAlignment="1">
      <alignment horizontal="center" vertical="center" shrinkToFi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9" fontId="1" fillId="0" borderId="0" xfId="0" applyNumberFormat="1" applyFont="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8"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42" fillId="0" borderId="3" xfId="0" applyFont="1" applyBorder="1" applyAlignment="1" applyProtection="1">
      <alignment horizontal="center" vertical="center"/>
      <protection locked="0"/>
    </xf>
    <xf numFmtId="0" fontId="42" fillId="0" borderId="4" xfId="0" applyFont="1" applyBorder="1" applyAlignment="1" applyProtection="1">
      <alignment horizontal="center" vertical="center"/>
      <protection locked="0"/>
    </xf>
    <xf numFmtId="0" fontId="42" fillId="0" borderId="8"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9" xfId="0" applyFont="1" applyBorder="1" applyAlignment="1" applyProtection="1">
      <alignment horizontal="center" vertical="center"/>
      <protection locked="0"/>
    </xf>
    <xf numFmtId="0" fontId="42" fillId="0" borderId="6"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27" fillId="0" borderId="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42" fillId="0" borderId="11" xfId="0" applyFont="1" applyBorder="1" applyAlignment="1" applyProtection="1">
      <alignment horizontal="center" vertical="center"/>
      <protection locked="0"/>
    </xf>
    <xf numFmtId="0" fontId="42" fillId="0" borderId="12" xfId="0" applyFont="1" applyBorder="1" applyAlignment="1" applyProtection="1">
      <alignment horizontal="center" vertical="center"/>
      <protection locked="0"/>
    </xf>
    <xf numFmtId="0" fontId="42" fillId="0" borderId="13" xfId="0" applyFont="1" applyBorder="1" applyAlignment="1" applyProtection="1">
      <alignment horizontal="center" vertical="center"/>
      <protection locked="0"/>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31"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36" fillId="0" borderId="0" xfId="0" applyFont="1" applyAlignment="1">
      <alignment vertical="center" wrapText="1"/>
    </xf>
    <xf numFmtId="0" fontId="26" fillId="0" borderId="11"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6" fillId="0" borderId="13" xfId="0" applyFont="1" applyBorder="1" applyAlignment="1" applyProtection="1">
      <alignment horizontal="left" vertical="top" wrapText="1"/>
      <protection locked="0"/>
    </xf>
    <xf numFmtId="0" fontId="36" fillId="0" borderId="0" xfId="0" applyFont="1" applyAlignment="1">
      <alignment horizontal="right" vertical="center"/>
    </xf>
    <xf numFmtId="0" fontId="23" fillId="0" borderId="11" xfId="0" applyFont="1" applyBorder="1" applyAlignment="1">
      <alignment horizontal="center" vertical="center"/>
    </xf>
    <xf numFmtId="0" fontId="26" fillId="0" borderId="3" xfId="0" applyFont="1" applyBorder="1" applyAlignment="1">
      <alignment horizontal="left" vertical="center" wrapText="1"/>
    </xf>
    <xf numFmtId="0" fontId="26" fillId="0" borderId="4" xfId="0" applyFont="1" applyBorder="1" applyAlignment="1">
      <alignment horizontal="left" vertical="center"/>
    </xf>
    <xf numFmtId="0" fontId="26" fillId="0" borderId="8" xfId="0" applyFont="1" applyBorder="1" applyAlignment="1">
      <alignment horizontal="left" vertical="center"/>
    </xf>
    <xf numFmtId="0" fontId="26" fillId="0" borderId="5" xfId="0" applyFont="1" applyBorder="1" applyAlignment="1">
      <alignment horizontal="left" vertical="center"/>
    </xf>
    <xf numFmtId="0" fontId="26" fillId="0" borderId="0" xfId="0" applyFont="1" applyAlignment="1">
      <alignment horizontal="left" vertical="center"/>
    </xf>
    <xf numFmtId="0" fontId="26" fillId="0" borderId="9"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Protection="1">
      <alignment vertical="center"/>
      <protection locked="0"/>
    </xf>
    <xf numFmtId="0" fontId="26" fillId="0" borderId="12" xfId="0" applyFont="1" applyBorder="1" applyProtection="1">
      <alignment vertical="center"/>
      <protection locked="0"/>
    </xf>
    <xf numFmtId="0" fontId="26" fillId="0" borderId="13" xfId="0" applyFont="1" applyBorder="1" applyProtection="1">
      <alignment vertical="center"/>
      <protection locked="0"/>
    </xf>
    <xf numFmtId="0" fontId="26" fillId="0" borderId="11" xfId="0" applyFont="1" applyBorder="1" applyAlignment="1" applyProtection="1">
      <alignment horizontal="left" vertical="center"/>
      <protection locked="0"/>
    </xf>
    <xf numFmtId="0" fontId="26" fillId="0" borderId="12" xfId="0" applyFont="1" applyBorder="1" applyAlignment="1" applyProtection="1">
      <alignment horizontal="left" vertical="center"/>
      <protection locked="0"/>
    </xf>
    <xf numFmtId="0" fontId="26" fillId="0" borderId="13" xfId="0" applyFont="1" applyBorder="1" applyAlignment="1" applyProtection="1">
      <alignment horizontal="left" vertical="center"/>
      <protection locked="0"/>
    </xf>
    <xf numFmtId="0" fontId="23" fillId="0" borderId="1" xfId="0" applyFont="1" applyBorder="1" applyAlignment="1">
      <alignment horizontal="center" vertical="center" wrapText="1"/>
    </xf>
    <xf numFmtId="0" fontId="23" fillId="0" borderId="11"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2"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6" fillId="0" borderId="4" xfId="0" applyFont="1" applyBorder="1" applyAlignment="1">
      <alignment horizontal="left" vertical="center" wrapText="1"/>
    </xf>
    <xf numFmtId="0" fontId="26" fillId="0" borderId="8"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10" xfId="0"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26" fillId="0" borderId="3" xfId="0" applyFont="1" applyBorder="1" applyAlignment="1">
      <alignment horizontal="left" vertical="center"/>
    </xf>
    <xf numFmtId="49" fontId="26" fillId="0" borderId="11" xfId="0" applyNumberFormat="1" applyFont="1" applyBorder="1" applyAlignment="1" applyProtection="1">
      <alignment horizontal="right" vertical="center"/>
      <protection locked="0"/>
    </xf>
    <xf numFmtId="49" fontId="26" fillId="0" borderId="13" xfId="0" applyNumberFormat="1" applyFont="1" applyBorder="1" applyAlignment="1" applyProtection="1">
      <alignment horizontal="right" vertical="center"/>
      <protection locked="0"/>
    </xf>
    <xf numFmtId="49" fontId="26" fillId="0" borderId="11" xfId="0" applyNumberFormat="1" applyFont="1" applyBorder="1" applyAlignment="1" applyProtection="1">
      <alignment horizontal="left" vertical="center"/>
      <protection locked="0"/>
    </xf>
    <xf numFmtId="49" fontId="26" fillId="0" borderId="12" xfId="0" applyNumberFormat="1" applyFont="1" applyBorder="1" applyAlignment="1" applyProtection="1">
      <alignment horizontal="left" vertical="center"/>
      <protection locked="0"/>
    </xf>
    <xf numFmtId="49" fontId="26" fillId="0" borderId="13" xfId="0" applyNumberFormat="1" applyFont="1" applyBorder="1" applyAlignment="1" applyProtection="1">
      <alignment horizontal="left" vertical="center"/>
      <protection locked="0"/>
    </xf>
    <xf numFmtId="0" fontId="23" fillId="0" borderId="5" xfId="0" applyFont="1" applyBorder="1" applyAlignment="1">
      <alignment horizontal="center" vertical="center"/>
    </xf>
    <xf numFmtId="0" fontId="23" fillId="0" borderId="0" xfId="0" applyFont="1" applyAlignment="1">
      <alignment horizontal="center" vertical="center"/>
    </xf>
    <xf numFmtId="0" fontId="37" fillId="0" borderId="7" xfId="0" applyFont="1" applyBorder="1" applyAlignment="1">
      <alignment horizontal="left" vertical="top" wrapText="1"/>
    </xf>
    <xf numFmtId="0" fontId="46" fillId="4" borderId="3" xfId="0" applyFont="1" applyFill="1" applyBorder="1" applyAlignment="1">
      <alignment vertical="justify" wrapText="1"/>
    </xf>
    <xf numFmtId="0" fontId="46" fillId="4" borderId="4" xfId="0" applyFont="1" applyFill="1" applyBorder="1" applyAlignment="1">
      <alignment vertical="justify" wrapText="1"/>
    </xf>
    <xf numFmtId="0" fontId="46" fillId="4" borderId="8" xfId="0" applyFont="1" applyFill="1" applyBorder="1" applyAlignment="1">
      <alignment vertical="justify" wrapText="1"/>
    </xf>
    <xf numFmtId="0" fontId="46" fillId="4" borderId="5" xfId="0" applyFont="1" applyFill="1" applyBorder="1" applyAlignment="1">
      <alignment vertical="justify" wrapText="1"/>
    </xf>
    <xf numFmtId="0" fontId="46" fillId="4" borderId="0" xfId="0" applyFont="1" applyFill="1" applyAlignment="1">
      <alignment vertical="justify" wrapText="1"/>
    </xf>
    <xf numFmtId="0" fontId="46" fillId="4" borderId="9" xfId="0" applyFont="1" applyFill="1" applyBorder="1" applyAlignment="1">
      <alignment vertical="justify" wrapText="1"/>
    </xf>
    <xf numFmtId="0" fontId="46" fillId="4" borderId="6" xfId="0" applyFont="1" applyFill="1" applyBorder="1" applyAlignment="1">
      <alignment vertical="justify" wrapText="1"/>
    </xf>
    <xf numFmtId="0" fontId="46" fillId="4" borderId="7" xfId="0" applyFont="1" applyFill="1" applyBorder="1" applyAlignment="1">
      <alignment vertical="justify" wrapText="1"/>
    </xf>
    <xf numFmtId="0" fontId="46" fillId="4" borderId="10" xfId="0" applyFont="1" applyFill="1" applyBorder="1" applyAlignment="1">
      <alignment vertical="justify" wrapText="1"/>
    </xf>
    <xf numFmtId="3" fontId="27" fillId="0" borderId="11" xfId="0" applyNumberFormat="1" applyFont="1" applyBorder="1" applyProtection="1">
      <alignment vertical="center"/>
      <protection locked="0"/>
    </xf>
    <xf numFmtId="3" fontId="27" fillId="0" borderId="12" xfId="0" applyNumberFormat="1" applyFont="1" applyBorder="1" applyProtection="1">
      <alignment vertical="center"/>
      <protection locked="0"/>
    </xf>
    <xf numFmtId="3" fontId="27" fillId="0" borderId="13" xfId="0" applyNumberFormat="1" applyFont="1" applyBorder="1" applyProtection="1">
      <alignment vertical="center"/>
      <protection locked="0"/>
    </xf>
    <xf numFmtId="3" fontId="27" fillId="0" borderId="11" xfId="0" applyNumberFormat="1" applyFont="1" applyBorder="1" applyAlignment="1" applyProtection="1">
      <alignment horizontal="right" vertical="center"/>
      <protection locked="0"/>
    </xf>
    <xf numFmtId="3" fontId="27" fillId="0" borderId="12" xfId="0" applyNumberFormat="1" applyFont="1" applyBorder="1" applyAlignment="1" applyProtection="1">
      <alignment horizontal="right" vertical="center"/>
      <protection locked="0"/>
    </xf>
    <xf numFmtId="3" fontId="27" fillId="0" borderId="13" xfId="0" applyNumberFormat="1" applyFont="1" applyBorder="1" applyAlignment="1" applyProtection="1">
      <alignment horizontal="right" vertical="center"/>
      <protection locked="0"/>
    </xf>
    <xf numFmtId="0" fontId="27" fillId="0" borderId="11" xfId="0" applyFont="1" applyBorder="1" applyProtection="1">
      <alignment vertical="center"/>
      <protection locked="0"/>
    </xf>
    <xf numFmtId="0" fontId="27" fillId="0" borderId="12" xfId="0" applyFont="1" applyBorder="1" applyProtection="1">
      <alignment vertical="center"/>
      <protection locked="0"/>
    </xf>
    <xf numFmtId="0" fontId="27" fillId="0" borderId="13" xfId="0" applyFont="1" applyBorder="1" applyProtection="1">
      <alignment vertical="center"/>
      <protection locked="0"/>
    </xf>
    <xf numFmtId="0" fontId="27" fillId="0" borderId="11"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1" xfId="0" applyFont="1" applyBorder="1" applyAlignment="1" applyProtection="1">
      <alignment horizontal="right" vertical="center"/>
      <protection locked="0"/>
    </xf>
    <xf numFmtId="0" fontId="27" fillId="0" borderId="13" xfId="0" applyFont="1" applyBorder="1" applyAlignment="1" applyProtection="1">
      <alignment horizontal="right" vertical="center"/>
      <protection locked="0"/>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7" fillId="0" borderId="3" xfId="0" applyFont="1" applyBorder="1" applyAlignment="1" applyProtection="1">
      <alignment horizontal="left" vertical="top" wrapText="1"/>
      <protection locked="0"/>
    </xf>
    <xf numFmtId="0" fontId="27" fillId="0" borderId="4" xfId="0" applyFont="1" applyBorder="1" applyAlignment="1" applyProtection="1">
      <alignment horizontal="left" vertical="top"/>
      <protection locked="0"/>
    </xf>
    <xf numFmtId="0" fontId="27" fillId="0" borderId="8" xfId="0" applyFont="1" applyBorder="1" applyAlignment="1" applyProtection="1">
      <alignment horizontal="left" vertical="top"/>
      <protection locked="0"/>
    </xf>
    <xf numFmtId="0" fontId="27" fillId="0" borderId="5" xfId="0" applyFont="1" applyBorder="1" applyAlignment="1" applyProtection="1">
      <alignment horizontal="left" vertical="top"/>
      <protection locked="0"/>
    </xf>
    <xf numFmtId="0" fontId="27" fillId="0" borderId="0" xfId="0" applyFont="1" applyAlignment="1" applyProtection="1">
      <alignment horizontal="left" vertical="top"/>
      <protection locked="0"/>
    </xf>
    <xf numFmtId="0" fontId="27" fillId="0" borderId="9" xfId="0" applyFont="1" applyBorder="1" applyAlignment="1" applyProtection="1">
      <alignment horizontal="left" vertical="top"/>
      <protection locked="0"/>
    </xf>
    <xf numFmtId="0" fontId="27" fillId="0" borderId="6" xfId="0" applyFont="1" applyBorder="1" applyAlignment="1" applyProtection="1">
      <alignment horizontal="left" vertical="top"/>
      <protection locked="0"/>
    </xf>
    <xf numFmtId="0" fontId="27" fillId="0" borderId="7" xfId="0" applyFont="1" applyBorder="1" applyAlignment="1" applyProtection="1">
      <alignment horizontal="left" vertical="top"/>
      <protection locked="0"/>
    </xf>
    <xf numFmtId="0" fontId="27" fillId="0" borderId="10" xfId="0" applyFont="1" applyBorder="1" applyAlignment="1" applyProtection="1">
      <alignment horizontal="left" vertical="top"/>
      <protection locked="0"/>
    </xf>
    <xf numFmtId="0" fontId="27" fillId="0" borderId="4"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6" xfId="0"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11"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9"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25" fillId="0" borderId="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7" fillId="0" borderId="0" xfId="0" applyFont="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30" fillId="0" borderId="0" xfId="0" applyFont="1" applyAlignment="1">
      <alignment vertical="center" wrapText="1"/>
    </xf>
    <xf numFmtId="0" fontId="40" fillId="0" borderId="0" xfId="0" applyFont="1" applyAlignment="1">
      <alignment vertical="center" wrapText="1"/>
    </xf>
    <xf numFmtId="3" fontId="27" fillId="0" borderId="0" xfId="0" applyNumberFormat="1" applyFont="1">
      <alignment vertical="center"/>
    </xf>
    <xf numFmtId="0" fontId="57" fillId="0" borderId="7" xfId="0" applyFont="1" applyBorder="1" applyAlignment="1">
      <alignment horizontal="left" vertical="center"/>
    </xf>
    <xf numFmtId="0" fontId="25" fillId="0" borderId="11" xfId="0" applyFont="1" applyBorder="1" applyProtection="1">
      <alignment vertical="center"/>
      <protection locked="0"/>
    </xf>
    <xf numFmtId="0" fontId="25" fillId="0" borderId="12" xfId="0" applyFont="1" applyBorder="1" applyProtection="1">
      <alignment vertical="center"/>
      <protection locked="0"/>
    </xf>
    <xf numFmtId="0" fontId="25" fillId="0" borderId="13" xfId="0" applyFont="1" applyBorder="1" applyProtection="1">
      <alignment vertical="center"/>
      <protection locked="0"/>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2" borderId="1" xfId="0" applyFont="1" applyFill="1" applyBorder="1" applyAlignment="1">
      <alignment horizontal="center" vertical="center" wrapText="1"/>
    </xf>
    <xf numFmtId="0" fontId="35" fillId="0" borderId="0" xfId="0" applyFont="1" applyAlignment="1">
      <alignment horizontal="left" vertical="top" wrapText="1"/>
    </xf>
    <xf numFmtId="0" fontId="35" fillId="0" borderId="9" xfId="0" applyFont="1" applyBorder="1" applyAlignment="1">
      <alignment horizontal="left" vertical="top" wrapText="1"/>
    </xf>
    <xf numFmtId="0" fontId="45" fillId="0" borderId="0" xfId="0" applyFont="1" applyAlignment="1">
      <alignment vertical="center" wrapText="1"/>
    </xf>
    <xf numFmtId="0" fontId="25" fillId="2" borderId="1" xfId="0" applyFont="1" applyFill="1" applyBorder="1" applyAlignment="1">
      <alignment horizontal="left" vertical="center" wrapText="1"/>
    </xf>
    <xf numFmtId="0" fontId="23" fillId="0" borderId="1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protection locked="0"/>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177" fontId="26" fillId="0" borderId="11" xfId="0" applyNumberFormat="1" applyFont="1" applyBorder="1" applyAlignment="1" applyProtection="1">
      <alignment horizontal="left" vertical="top" wrapText="1"/>
      <protection locked="0"/>
    </xf>
    <xf numFmtId="177" fontId="26" fillId="0" borderId="12" xfId="0" applyNumberFormat="1" applyFont="1" applyBorder="1" applyAlignment="1" applyProtection="1">
      <alignment horizontal="left" vertical="top" wrapText="1"/>
      <protection locked="0"/>
    </xf>
    <xf numFmtId="177" fontId="26" fillId="0" borderId="13" xfId="0" applyNumberFormat="1" applyFont="1" applyBorder="1" applyAlignment="1" applyProtection="1">
      <alignment horizontal="left" vertical="top" wrapText="1"/>
      <protection locked="0"/>
    </xf>
    <xf numFmtId="0" fontId="49" fillId="0" borderId="7" xfId="0" applyFont="1" applyBorder="1" applyAlignment="1">
      <alignment vertical="center" wrapText="1"/>
    </xf>
    <xf numFmtId="0" fontId="33" fillId="0" borderId="5" xfId="0" applyFont="1" applyBorder="1" applyAlignment="1">
      <alignment horizontal="left" vertical="top" wrapText="1"/>
    </xf>
    <xf numFmtId="0" fontId="33" fillId="0" borderId="0" xfId="0" applyFont="1" applyAlignment="1">
      <alignment horizontal="left" vertical="top" wrapText="1"/>
    </xf>
    <xf numFmtId="0" fontId="33" fillId="0" borderId="9" xfId="0" applyFont="1" applyBorder="1" applyAlignment="1">
      <alignment horizontal="left" vertical="top" wrapText="1"/>
    </xf>
    <xf numFmtId="0" fontId="26" fillId="0" borderId="0" xfId="0" applyFont="1" applyAlignment="1">
      <alignment horizontal="right" vertical="center"/>
    </xf>
    <xf numFmtId="0" fontId="34" fillId="0" borderId="0" xfId="0" applyFont="1" applyAlignment="1">
      <alignment horizontal="left" vertical="center" wrapText="1"/>
    </xf>
    <xf numFmtId="0" fontId="26" fillId="0" borderId="11" xfId="0" applyFont="1" applyBorder="1" applyAlignment="1" applyProtection="1">
      <alignment horizontal="right" vertical="center"/>
      <protection locked="0"/>
    </xf>
    <xf numFmtId="0" fontId="26" fillId="0" borderId="13" xfId="0" applyFont="1" applyBorder="1" applyAlignment="1" applyProtection="1">
      <alignment horizontal="right" vertical="center"/>
      <protection locked="0"/>
    </xf>
    <xf numFmtId="0" fontId="26" fillId="0" borderId="1" xfId="0" applyFont="1" applyBorder="1" applyAlignment="1">
      <alignment horizontal="center" vertical="center"/>
    </xf>
    <xf numFmtId="0" fontId="79" fillId="0" borderId="0" xfId="0" applyFont="1" applyAlignment="1">
      <alignment horizontal="left" vertical="center" wrapText="1"/>
    </xf>
    <xf numFmtId="0" fontId="76" fillId="0" borderId="0" xfId="0" applyFont="1" applyAlignment="1">
      <alignment horizontal="left" vertical="center"/>
    </xf>
    <xf numFmtId="0" fontId="76" fillId="0" borderId="0" xfId="0" applyFont="1">
      <alignment vertical="center"/>
    </xf>
    <xf numFmtId="0" fontId="78" fillId="0" borderId="0" xfId="0" applyFont="1" applyAlignment="1">
      <alignment horizontal="left" vertical="center" wrapText="1"/>
    </xf>
    <xf numFmtId="0" fontId="76" fillId="0" borderId="0" xfId="0" applyFont="1" applyAlignment="1">
      <alignment horizontal="left" vertical="center" wrapText="1"/>
    </xf>
    <xf numFmtId="56" fontId="76" fillId="0" borderId="0" xfId="0" applyNumberFormat="1" applyFont="1">
      <alignment vertical="center"/>
    </xf>
    <xf numFmtId="0" fontId="80" fillId="0" borderId="0" xfId="0" applyFont="1" applyAlignment="1">
      <alignment horizontal="center" vertical="center" wrapText="1"/>
    </xf>
    <xf numFmtId="0" fontId="76" fillId="0" borderId="0" xfId="0" applyFont="1" applyAlignment="1">
      <alignment horizontal="center" vertical="center" wrapText="1"/>
    </xf>
    <xf numFmtId="0" fontId="94" fillId="0" borderId="0" xfId="0" applyFont="1" applyAlignment="1">
      <alignment horizontal="left" vertical="center" wrapText="1"/>
    </xf>
    <xf numFmtId="0" fontId="83" fillId="0" borderId="0" xfId="0" applyFont="1" applyAlignment="1">
      <alignment horizontal="left" vertical="center" wrapText="1"/>
    </xf>
    <xf numFmtId="0" fontId="88" fillId="0" borderId="0" xfId="0" applyFont="1">
      <alignment vertical="center"/>
    </xf>
    <xf numFmtId="0" fontId="89" fillId="0" borderId="0" xfId="0" applyFont="1" applyAlignment="1">
      <alignment horizontal="left" vertical="center"/>
    </xf>
    <xf numFmtId="0" fontId="90" fillId="0" borderId="0" xfId="0" applyFont="1" applyAlignment="1">
      <alignment horizontal="left" vertical="center"/>
    </xf>
    <xf numFmtId="0" fontId="91" fillId="0" borderId="0" xfId="0" applyFont="1" applyAlignment="1">
      <alignment horizontal="left" vertical="center"/>
    </xf>
    <xf numFmtId="0" fontId="93" fillId="0" borderId="0" xfId="0" applyFont="1" applyAlignment="1">
      <alignment horizontal="left" vertical="center"/>
    </xf>
    <xf numFmtId="0" fontId="77" fillId="0" borderId="0" xfId="0" applyFont="1" applyAlignment="1">
      <alignment horizontal="left" vertical="center"/>
    </xf>
  </cellXfs>
  <cellStyles count="8">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s>
  <dxfs count="232">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ont>
        <color rgb="FFFFFDBB"/>
      </font>
    </dxf>
    <dxf>
      <font>
        <color rgb="FFFFFDBB"/>
      </font>
    </dxf>
    <dxf>
      <font>
        <color rgb="FFFFFDBB"/>
      </font>
    </dxf>
    <dxf>
      <font>
        <color rgb="FFFFFDBB"/>
      </font>
    </dxf>
    <dxf>
      <font>
        <color rgb="FFFFFDBB"/>
      </font>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ont>
        <color auto="1"/>
      </font>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
      <fill>
        <patternFill>
          <bgColor rgb="FFFFFDBB"/>
        </patternFill>
      </fill>
    </dxf>
  </dxfs>
  <tableStyles count="0" defaultTableStyle="TableStyleMedium2" defaultPivotStyle="PivotStyleMedium4"/>
  <colors>
    <mruColors>
      <color rgb="FFFFFDBB"/>
      <color rgb="FFFFDDBB"/>
      <color rgb="FFFFFFFF"/>
      <color rgb="FFFFFF99"/>
      <color rgb="FFFFF9D9"/>
      <color rgb="FFFFF0D1"/>
      <color rgb="FFFFFA97"/>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39"/>
  <sheetViews>
    <sheetView showGridLines="0" tabSelected="1" zoomScaleNormal="100" zoomScaleSheetLayoutView="110" zoomScalePageLayoutView="75" workbookViewId="0">
      <selection activeCell="N9" sqref="N9"/>
    </sheetView>
  </sheetViews>
  <sheetFormatPr baseColWidth="10" defaultColWidth="10.5703125" defaultRowHeight="14"/>
  <cols>
    <col min="1" max="33" width="3.85546875" style="1" customWidth="1"/>
    <col min="34" max="69" width="3.7109375" style="1" customWidth="1"/>
    <col min="70" max="16384" width="10.5703125" style="1"/>
  </cols>
  <sheetData>
    <row r="1" spans="1:36" ht="22">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6"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4" spans="1:36" ht="17">
      <c r="A4" s="2" t="s">
        <v>348</v>
      </c>
      <c r="AG4" s="151" t="s">
        <v>412</v>
      </c>
    </row>
    <row r="5" spans="1:36" ht="17">
      <c r="A5" s="2"/>
      <c r="AG5" s="150" t="s">
        <v>178</v>
      </c>
    </row>
    <row r="6" spans="1:36" ht="17">
      <c r="A6" s="2"/>
      <c r="B6" s="2" t="s">
        <v>194</v>
      </c>
    </row>
    <row r="7" spans="1:36" ht="17">
      <c r="A7" s="2"/>
      <c r="Y7" s="31"/>
      <c r="AB7" s="23"/>
    </row>
    <row r="8" spans="1:36" ht="5" customHeight="1">
      <c r="A8" s="215">
        <v>1</v>
      </c>
      <c r="B8" s="216" t="s">
        <v>317</v>
      </c>
      <c r="C8" s="216"/>
      <c r="D8" s="216"/>
      <c r="E8" s="216"/>
      <c r="F8" s="216"/>
      <c r="G8" s="216"/>
      <c r="H8" s="216"/>
      <c r="I8" s="216"/>
      <c r="J8" s="15"/>
      <c r="K8" s="3"/>
      <c r="L8" s="3"/>
      <c r="M8" s="3"/>
      <c r="N8" s="3"/>
      <c r="O8" s="3"/>
      <c r="P8" s="3"/>
      <c r="Q8" s="3"/>
      <c r="R8" s="3"/>
      <c r="S8" s="3"/>
      <c r="T8" s="3"/>
      <c r="U8" s="3"/>
      <c r="V8" s="3"/>
      <c r="W8" s="3"/>
      <c r="X8" s="3"/>
      <c r="Y8" s="3"/>
      <c r="Z8" s="3"/>
      <c r="AA8" s="3"/>
      <c r="AB8" s="3"/>
      <c r="AC8" s="3"/>
      <c r="AD8" s="3"/>
      <c r="AE8" s="3"/>
      <c r="AF8" s="3"/>
      <c r="AG8" s="7"/>
      <c r="AJ8" s="87"/>
    </row>
    <row r="9" spans="1:36" ht="15">
      <c r="A9" s="215"/>
      <c r="B9" s="216"/>
      <c r="C9" s="216"/>
      <c r="D9" s="216"/>
      <c r="E9" s="216"/>
      <c r="F9" s="216"/>
      <c r="G9" s="216"/>
      <c r="H9" s="216"/>
      <c r="I9" s="216"/>
      <c r="J9" s="12"/>
      <c r="K9" s="284">
        <v>2024</v>
      </c>
      <c r="L9" s="284"/>
      <c r="M9" s="1" t="s">
        <v>180</v>
      </c>
      <c r="N9" s="25"/>
      <c r="O9" s="1" t="s">
        <v>147</v>
      </c>
      <c r="P9" s="25"/>
      <c r="Q9" s="1" t="s">
        <v>179</v>
      </c>
      <c r="R9" s="23" t="str">
        <f>IF(OR(N9="",P9=""),"※入力してください",IF(AND(VALUE(K9&amp;TEXT(N9,"00")&amp;TEXT(P9,"00"))&gt;=forSystem!L30,VALUE(K9&amp;TEXT(N9,"00")&amp;TEXT(P9,"00"))&lt;=forSystem!M30),"","※募集期間内ではありません"))</f>
        <v>※入力してください</v>
      </c>
      <c r="AG9" s="8"/>
      <c r="AH9" s="21"/>
    </row>
    <row r="10" spans="1:36" ht="5" customHeight="1">
      <c r="A10" s="215"/>
      <c r="B10" s="216"/>
      <c r="C10" s="216"/>
      <c r="D10" s="216"/>
      <c r="E10" s="216"/>
      <c r="F10" s="216"/>
      <c r="G10" s="216"/>
      <c r="H10" s="216"/>
      <c r="I10" s="216"/>
      <c r="J10" s="16"/>
      <c r="K10" s="22"/>
      <c r="L10" s="5"/>
      <c r="M10" s="5"/>
      <c r="N10" s="5"/>
      <c r="O10" s="5"/>
      <c r="P10" s="5"/>
      <c r="Q10" s="5"/>
      <c r="R10" s="5"/>
      <c r="S10" s="5"/>
      <c r="T10" s="5"/>
      <c r="U10" s="5"/>
      <c r="V10" s="5"/>
      <c r="W10" s="5"/>
      <c r="X10" s="5"/>
      <c r="Y10" s="5"/>
      <c r="Z10" s="5"/>
      <c r="AA10" s="5"/>
      <c r="AB10" s="5"/>
      <c r="AC10" s="5"/>
      <c r="AD10" s="5"/>
      <c r="AE10" s="5"/>
      <c r="AF10" s="5"/>
      <c r="AG10" s="9"/>
    </row>
    <row r="11" spans="1:36" ht="5" customHeight="1">
      <c r="A11" s="215">
        <f ca="1">MAX(INDIRECT(ADDRESS(1,COLUMN())):INDIRECT(ADDRESS(ROW()-1,COLUMN())))+1</f>
        <v>2</v>
      </c>
      <c r="B11" s="216" t="s">
        <v>318</v>
      </c>
      <c r="C11" s="216"/>
      <c r="D11" s="216"/>
      <c r="E11" s="216"/>
      <c r="F11" s="216"/>
      <c r="G11" s="216"/>
      <c r="H11" s="216"/>
      <c r="I11" s="216"/>
      <c r="J11" s="15"/>
      <c r="K11" s="3"/>
      <c r="L11" s="3"/>
      <c r="M11" s="3"/>
      <c r="N11" s="3"/>
      <c r="O11" s="3"/>
      <c r="P11" s="3"/>
      <c r="Q11" s="3"/>
      <c r="R11" s="3"/>
      <c r="S11" s="3"/>
      <c r="T11" s="3"/>
      <c r="U11" s="3"/>
      <c r="V11" s="3"/>
      <c r="W11" s="3"/>
      <c r="X11" s="3"/>
      <c r="Y11" s="3"/>
      <c r="Z11" s="3"/>
      <c r="AA11" s="3"/>
      <c r="AB11" s="3"/>
      <c r="AC11" s="3"/>
      <c r="AD11" s="3"/>
      <c r="AE11" s="3"/>
      <c r="AF11" s="3"/>
      <c r="AG11" s="7"/>
      <c r="AJ11" s="87"/>
    </row>
    <row r="12" spans="1:36">
      <c r="A12" s="215"/>
      <c r="B12" s="216"/>
      <c r="C12" s="216"/>
      <c r="D12" s="216"/>
      <c r="E12" s="216"/>
      <c r="F12" s="216"/>
      <c r="G12" s="216"/>
      <c r="H12" s="216"/>
      <c r="I12" s="216"/>
      <c r="J12" s="12"/>
      <c r="K12" s="256"/>
      <c r="L12" s="257"/>
      <c r="M12" s="257"/>
      <c r="N12" s="257"/>
      <c r="O12" s="257"/>
      <c r="P12" s="258"/>
      <c r="Q12" s="23" t="str">
        <f>IF(K12="","※入力してください","")</f>
        <v>※入力してください</v>
      </c>
      <c r="T12" s="127" t="s">
        <v>1055</v>
      </c>
      <c r="AG12" s="8"/>
      <c r="AH12" s="21"/>
    </row>
    <row r="13" spans="1:36" ht="5" customHeight="1">
      <c r="A13" s="215"/>
      <c r="B13" s="216"/>
      <c r="C13" s="216"/>
      <c r="D13" s="216"/>
      <c r="E13" s="216"/>
      <c r="F13" s="216"/>
      <c r="G13" s="216"/>
      <c r="H13" s="216"/>
      <c r="I13" s="216"/>
      <c r="J13" s="16"/>
      <c r="K13" s="22"/>
      <c r="L13" s="5"/>
      <c r="M13" s="5"/>
      <c r="N13" s="5"/>
      <c r="O13" s="5"/>
      <c r="P13" s="5"/>
      <c r="Q13" s="5"/>
      <c r="R13" s="5"/>
      <c r="S13" s="5"/>
      <c r="T13" s="5"/>
      <c r="U13" s="5"/>
      <c r="V13" s="5"/>
      <c r="W13" s="5"/>
      <c r="X13" s="5"/>
      <c r="Y13" s="5"/>
      <c r="Z13" s="5"/>
      <c r="AA13" s="5"/>
      <c r="AB13" s="5"/>
      <c r="AC13" s="5"/>
      <c r="AD13" s="5"/>
      <c r="AE13" s="5"/>
      <c r="AF13" s="5"/>
      <c r="AG13" s="9"/>
    </row>
    <row r="14" spans="1:36" ht="5" customHeight="1">
      <c r="A14" s="215">
        <f ca="1">MAX(INDIRECT(ADDRESS(1,COLUMN())):INDIRECT(ADDRESS(ROW()-1,COLUMN())))+1</f>
        <v>3</v>
      </c>
      <c r="B14" s="216" t="s">
        <v>121</v>
      </c>
      <c r="C14" s="216"/>
      <c r="D14" s="216"/>
      <c r="E14" s="216"/>
      <c r="F14" s="216"/>
      <c r="G14" s="216"/>
      <c r="H14" s="216"/>
      <c r="I14" s="216"/>
      <c r="J14" s="15"/>
      <c r="K14" s="3"/>
      <c r="L14" s="3"/>
      <c r="M14" s="3"/>
      <c r="N14" s="3"/>
      <c r="O14" s="3"/>
      <c r="P14" s="3"/>
      <c r="Q14" s="3"/>
      <c r="R14" s="3"/>
      <c r="S14" s="3"/>
      <c r="T14" s="3"/>
      <c r="U14" s="3"/>
      <c r="V14" s="3"/>
      <c r="W14" s="3"/>
      <c r="X14" s="3"/>
      <c r="Y14" s="3"/>
      <c r="Z14" s="3"/>
      <c r="AA14" s="3"/>
      <c r="AB14" s="3"/>
      <c r="AC14" s="3"/>
      <c r="AD14" s="3"/>
      <c r="AE14" s="3"/>
      <c r="AF14" s="3"/>
      <c r="AG14" s="7"/>
      <c r="AJ14" s="87"/>
    </row>
    <row r="15" spans="1:36">
      <c r="A15" s="215"/>
      <c r="B15" s="216"/>
      <c r="C15" s="216"/>
      <c r="D15" s="216"/>
      <c r="E15" s="216"/>
      <c r="F15" s="216"/>
      <c r="G15" s="216"/>
      <c r="H15" s="216"/>
      <c r="I15" s="216"/>
      <c r="J15" s="12"/>
      <c r="K15" s="256"/>
      <c r="L15" s="257"/>
      <c r="M15" s="257"/>
      <c r="N15" s="257"/>
      <c r="O15" s="257"/>
      <c r="P15" s="257"/>
      <c r="Q15" s="257"/>
      <c r="R15" s="257"/>
      <c r="S15" s="257"/>
      <c r="T15" s="257"/>
      <c r="U15" s="257"/>
      <c r="V15" s="257"/>
      <c r="W15" s="257"/>
      <c r="X15" s="257"/>
      <c r="Y15" s="257"/>
      <c r="Z15" s="257"/>
      <c r="AA15" s="257"/>
      <c r="AB15" s="257"/>
      <c r="AC15" s="257"/>
      <c r="AD15" s="257"/>
      <c r="AE15" s="257"/>
      <c r="AF15" s="258"/>
      <c r="AG15" s="8"/>
      <c r="AH15" s="21"/>
    </row>
    <row r="16" spans="1:36">
      <c r="A16" s="215"/>
      <c r="B16" s="216"/>
      <c r="C16" s="216"/>
      <c r="D16" s="216"/>
      <c r="E16" s="216"/>
      <c r="F16" s="216"/>
      <c r="G16" s="216"/>
      <c r="H16" s="216"/>
      <c r="I16" s="216"/>
      <c r="J16" s="16"/>
      <c r="K16" s="22" t="str">
        <f>IF(K15="","※入力してください","")</f>
        <v>※入力してください</v>
      </c>
      <c r="L16" s="5"/>
      <c r="M16" s="5"/>
      <c r="N16" s="5"/>
      <c r="O16" s="5"/>
      <c r="P16" s="5"/>
      <c r="Q16" s="5"/>
      <c r="R16" s="5"/>
      <c r="S16" s="5"/>
      <c r="T16" s="5"/>
      <c r="U16" s="5"/>
      <c r="V16" s="5"/>
      <c r="W16" s="5"/>
      <c r="X16" s="5"/>
      <c r="Y16" s="5"/>
      <c r="Z16" s="5"/>
      <c r="AA16" s="5"/>
      <c r="AB16" s="5"/>
      <c r="AC16" s="5"/>
      <c r="AD16" s="5"/>
      <c r="AE16" s="5"/>
      <c r="AF16" s="5"/>
      <c r="AG16" s="9"/>
    </row>
    <row r="17" spans="1:33" ht="5" customHeight="1">
      <c r="A17" s="215">
        <f ca="1">MAX(INDIRECT(ADDRESS(1,COLUMN())):INDIRECT(ADDRESS(ROW()-1,COLUMN())))+1</f>
        <v>4</v>
      </c>
      <c r="B17" s="216" t="s">
        <v>181</v>
      </c>
      <c r="C17" s="216"/>
      <c r="D17" s="216"/>
      <c r="E17" s="216"/>
      <c r="F17" s="216"/>
      <c r="G17" s="216"/>
      <c r="H17" s="216"/>
      <c r="I17" s="216"/>
      <c r="J17" s="15"/>
      <c r="K17" s="3"/>
      <c r="L17" s="3"/>
      <c r="M17" s="3"/>
      <c r="N17" s="3"/>
      <c r="AG17" s="8"/>
    </row>
    <row r="18" spans="1:33">
      <c r="A18" s="215"/>
      <c r="B18" s="216"/>
      <c r="C18" s="216"/>
      <c r="D18" s="216"/>
      <c r="E18" s="216"/>
      <c r="F18" s="216"/>
      <c r="G18" s="216"/>
      <c r="H18" s="216"/>
      <c r="I18" s="216"/>
      <c r="J18" s="12"/>
      <c r="K18" s="256"/>
      <c r="L18" s="257"/>
      <c r="M18" s="257"/>
      <c r="N18" s="257"/>
      <c r="O18" s="257"/>
      <c r="P18" s="257"/>
      <c r="Q18" s="257"/>
      <c r="R18" s="257"/>
      <c r="S18" s="257"/>
      <c r="T18" s="257"/>
      <c r="U18" s="257"/>
      <c r="V18" s="257"/>
      <c r="W18" s="257"/>
      <c r="X18" s="257"/>
      <c r="Y18" s="257"/>
      <c r="Z18" s="257"/>
      <c r="AA18" s="257"/>
      <c r="AB18" s="257"/>
      <c r="AC18" s="257"/>
      <c r="AD18" s="257"/>
      <c r="AE18" s="257"/>
      <c r="AF18" s="258"/>
      <c r="AG18" s="8"/>
    </row>
    <row r="19" spans="1:33">
      <c r="A19" s="215"/>
      <c r="B19" s="216"/>
      <c r="C19" s="216"/>
      <c r="D19" s="216"/>
      <c r="E19" s="216"/>
      <c r="F19" s="216"/>
      <c r="G19" s="216"/>
      <c r="H19" s="216"/>
      <c r="I19" s="216"/>
      <c r="J19" s="16"/>
      <c r="K19" s="22" t="str">
        <f>IF(K18="","※入力してください","")</f>
        <v>※入力してください</v>
      </c>
      <c r="L19" s="5"/>
      <c r="M19" s="5"/>
      <c r="N19" s="5"/>
      <c r="O19" s="5"/>
      <c r="P19" s="5"/>
      <c r="Q19" s="5"/>
      <c r="R19" s="5"/>
      <c r="S19" s="5"/>
      <c r="T19" s="5"/>
      <c r="U19" s="5"/>
      <c r="V19" s="5"/>
      <c r="W19" s="5"/>
      <c r="X19" s="5"/>
      <c r="Y19" s="5"/>
      <c r="Z19" s="5"/>
      <c r="AA19" s="5"/>
      <c r="AB19" s="5"/>
      <c r="AC19" s="5"/>
      <c r="AD19" s="5"/>
      <c r="AE19" s="5"/>
      <c r="AF19" s="5"/>
      <c r="AG19" s="9"/>
    </row>
    <row r="20" spans="1:33" ht="5" customHeight="1">
      <c r="A20" s="243">
        <f ca="1">MAX(INDIRECT(ADDRESS(1,COLUMN())):INDIRECT(ADDRESS(ROW()-1,COLUMN())))+1</f>
        <v>5</v>
      </c>
      <c r="B20" s="216" t="s">
        <v>122</v>
      </c>
      <c r="C20" s="216"/>
      <c r="D20" s="216"/>
      <c r="E20" s="216"/>
      <c r="F20" s="216"/>
      <c r="G20" s="216"/>
      <c r="H20" s="216"/>
      <c r="I20" s="216"/>
      <c r="J20" s="15"/>
      <c r="K20" s="3"/>
      <c r="L20" s="3"/>
      <c r="M20" s="3"/>
      <c r="N20" s="3"/>
      <c r="AG20" s="8"/>
    </row>
    <row r="21" spans="1:33">
      <c r="A21" s="244"/>
      <c r="B21" s="216"/>
      <c r="C21" s="216"/>
      <c r="D21" s="216"/>
      <c r="E21" s="216"/>
      <c r="F21" s="216"/>
      <c r="G21" s="216"/>
      <c r="H21" s="216"/>
      <c r="I21" s="216"/>
      <c r="J21" s="4"/>
      <c r="K21" s="12" t="s">
        <v>1</v>
      </c>
      <c r="L21" s="259"/>
      <c r="M21" s="260"/>
      <c r="N21" s="6" t="s">
        <v>2</v>
      </c>
      <c r="O21" s="259"/>
      <c r="P21" s="260"/>
      <c r="Q21" s="23" t="str">
        <f>IF(OR(L21="",O21=""),"※入力してください","")</f>
        <v>※入力してください</v>
      </c>
      <c r="R21" s="12"/>
      <c r="AG21" s="8"/>
    </row>
    <row r="22" spans="1:33" ht="5" customHeight="1">
      <c r="A22" s="244"/>
      <c r="B22" s="216"/>
      <c r="C22" s="216"/>
      <c r="D22" s="216"/>
      <c r="E22" s="216"/>
      <c r="F22" s="216"/>
      <c r="G22" s="216"/>
      <c r="H22" s="216"/>
      <c r="I22" s="216"/>
      <c r="J22" s="4"/>
      <c r="AG22" s="8"/>
    </row>
    <row r="23" spans="1:33">
      <c r="A23" s="244"/>
      <c r="B23" s="216"/>
      <c r="C23" s="216"/>
      <c r="D23" s="216"/>
      <c r="E23" s="216"/>
      <c r="F23" s="216"/>
      <c r="G23" s="216"/>
      <c r="H23" s="216"/>
      <c r="I23" s="216"/>
      <c r="J23" s="12"/>
      <c r="K23" s="256"/>
      <c r="L23" s="257"/>
      <c r="M23" s="257"/>
      <c r="N23" s="257"/>
      <c r="O23" s="257"/>
      <c r="P23" s="258"/>
      <c r="Q23" s="23" t="str">
        <f>IF(K23="","※入力してください","")</f>
        <v>※入力してください</v>
      </c>
      <c r="AG23" s="8"/>
    </row>
    <row r="24" spans="1:33" ht="5" customHeight="1">
      <c r="A24" s="244"/>
      <c r="B24" s="216"/>
      <c r="C24" s="216"/>
      <c r="D24" s="216"/>
      <c r="E24" s="216"/>
      <c r="F24" s="216"/>
      <c r="G24" s="216"/>
      <c r="H24" s="216"/>
      <c r="I24" s="216"/>
      <c r="J24" s="12"/>
      <c r="AG24" s="8"/>
    </row>
    <row r="25" spans="1:33">
      <c r="A25" s="244"/>
      <c r="B25" s="216"/>
      <c r="C25" s="216"/>
      <c r="D25" s="216"/>
      <c r="E25" s="216"/>
      <c r="F25" s="216"/>
      <c r="G25" s="216"/>
      <c r="H25" s="216"/>
      <c r="I25" s="216"/>
      <c r="J25" s="12"/>
      <c r="K25" s="287"/>
      <c r="L25" s="288"/>
      <c r="M25" s="288"/>
      <c r="N25" s="288"/>
      <c r="O25" s="288"/>
      <c r="P25" s="288"/>
      <c r="Q25" s="288"/>
      <c r="R25" s="288"/>
      <c r="S25" s="288"/>
      <c r="T25" s="288"/>
      <c r="U25" s="288"/>
      <c r="V25" s="288"/>
      <c r="W25" s="288"/>
      <c r="X25" s="288"/>
      <c r="Y25" s="288"/>
      <c r="Z25" s="288"/>
      <c r="AA25" s="288"/>
      <c r="AB25" s="288"/>
      <c r="AC25" s="288"/>
      <c r="AD25" s="288"/>
      <c r="AE25" s="288"/>
      <c r="AF25" s="289"/>
      <c r="AG25" s="8"/>
    </row>
    <row r="26" spans="1:33">
      <c r="A26" s="244"/>
      <c r="B26" s="216"/>
      <c r="C26" s="216"/>
      <c r="D26" s="216"/>
      <c r="E26" s="216"/>
      <c r="F26" s="216"/>
      <c r="G26" s="216"/>
      <c r="H26" s="216"/>
      <c r="I26" s="216"/>
      <c r="J26" s="12"/>
      <c r="K26" s="22" t="str">
        <f>IF(K25="","※入力してください","")</f>
        <v>※入力してください</v>
      </c>
      <c r="AG26" s="8"/>
    </row>
    <row r="27" spans="1:33">
      <c r="A27" s="244"/>
      <c r="B27" s="216"/>
      <c r="C27" s="216"/>
      <c r="D27" s="216"/>
      <c r="E27" s="216"/>
      <c r="F27" s="216"/>
      <c r="G27" s="216"/>
      <c r="H27" s="216"/>
      <c r="I27" s="216"/>
      <c r="J27" s="12"/>
      <c r="K27" s="287"/>
      <c r="L27" s="288"/>
      <c r="M27" s="288"/>
      <c r="N27" s="288"/>
      <c r="O27" s="288"/>
      <c r="P27" s="288"/>
      <c r="Q27" s="288"/>
      <c r="R27" s="288"/>
      <c r="S27" s="288"/>
      <c r="T27" s="288"/>
      <c r="U27" s="288"/>
      <c r="V27" s="288"/>
      <c r="W27" s="288"/>
      <c r="X27" s="288"/>
      <c r="Y27" s="288"/>
      <c r="Z27" s="288"/>
      <c r="AA27" s="288"/>
      <c r="AB27" s="288"/>
      <c r="AC27" s="288"/>
      <c r="AD27" s="288"/>
      <c r="AE27" s="288"/>
      <c r="AF27" s="289"/>
      <c r="AG27" s="8"/>
    </row>
    <row r="28" spans="1:33">
      <c r="A28" s="245"/>
      <c r="B28" s="216"/>
      <c r="C28" s="216"/>
      <c r="D28" s="216"/>
      <c r="E28" s="216"/>
      <c r="F28" s="216"/>
      <c r="G28" s="216"/>
      <c r="H28" s="216"/>
      <c r="I28" s="216"/>
      <c r="J28" s="16"/>
      <c r="K28" s="22"/>
      <c r="L28" s="5"/>
      <c r="M28" s="5"/>
      <c r="N28" s="5"/>
      <c r="O28" s="5"/>
      <c r="P28" s="5"/>
      <c r="Q28" s="5"/>
      <c r="R28" s="5"/>
      <c r="S28" s="5"/>
      <c r="T28" s="5"/>
      <c r="U28" s="5"/>
      <c r="V28" s="5"/>
      <c r="W28" s="5"/>
      <c r="X28" s="5"/>
      <c r="Y28" s="5"/>
      <c r="Z28" s="5"/>
      <c r="AA28" s="5"/>
      <c r="AB28" s="5"/>
      <c r="AC28" s="5"/>
      <c r="AD28" s="5"/>
      <c r="AE28" s="5"/>
      <c r="AF28" s="5"/>
      <c r="AG28" s="9"/>
    </row>
    <row r="29" spans="1:33" ht="5" customHeight="1">
      <c r="A29" s="215">
        <f ca="1">MAX(INDIRECT(ADDRESS(1,COLUMN())):INDIRECT(ADDRESS(ROW()-1,COLUMN())))+1</f>
        <v>6</v>
      </c>
      <c r="B29" s="216" t="s">
        <v>123</v>
      </c>
      <c r="C29" s="216"/>
      <c r="D29" s="216"/>
      <c r="E29" s="216"/>
      <c r="F29" s="216"/>
      <c r="G29" s="216"/>
      <c r="H29" s="216"/>
      <c r="I29" s="216"/>
      <c r="J29" s="15"/>
      <c r="K29" s="3"/>
      <c r="L29" s="3"/>
      <c r="M29" s="3"/>
      <c r="N29" s="3"/>
      <c r="AG29" s="8"/>
    </row>
    <row r="30" spans="1:33">
      <c r="A30" s="215"/>
      <c r="B30" s="216"/>
      <c r="C30" s="216"/>
      <c r="D30" s="216"/>
      <c r="E30" s="216"/>
      <c r="F30" s="216"/>
      <c r="G30" s="216"/>
      <c r="H30" s="216"/>
      <c r="I30" s="216"/>
      <c r="J30" s="12"/>
      <c r="K30" s="256"/>
      <c r="L30" s="257"/>
      <c r="M30" s="257"/>
      <c r="N30" s="257"/>
      <c r="O30" s="257"/>
      <c r="P30" s="257"/>
      <c r="Q30" s="257"/>
      <c r="R30" s="257"/>
      <c r="S30" s="258"/>
      <c r="AG30" s="8"/>
    </row>
    <row r="31" spans="1:33">
      <c r="A31" s="215"/>
      <c r="B31" s="216"/>
      <c r="C31" s="216"/>
      <c r="D31" s="216"/>
      <c r="E31" s="216"/>
      <c r="F31" s="216"/>
      <c r="G31" s="216"/>
      <c r="H31" s="216"/>
      <c r="I31" s="216"/>
      <c r="J31" s="16"/>
      <c r="K31" s="22" t="str">
        <f>IF(K30="","※入力してください","")</f>
        <v>※入力してください</v>
      </c>
      <c r="L31" s="5"/>
      <c r="M31" s="5"/>
      <c r="N31" s="5"/>
      <c r="O31" s="5"/>
      <c r="P31" s="5"/>
      <c r="Q31" s="5"/>
      <c r="R31" s="5"/>
      <c r="S31" s="5"/>
      <c r="T31" s="5"/>
      <c r="U31" s="5"/>
      <c r="V31" s="5"/>
      <c r="W31" s="5"/>
      <c r="X31" s="5"/>
      <c r="Y31" s="5"/>
      <c r="Z31" s="5"/>
      <c r="AA31" s="5"/>
      <c r="AB31" s="5"/>
      <c r="AC31" s="5"/>
      <c r="AD31" s="5"/>
      <c r="AE31" s="5"/>
      <c r="AF31" s="5"/>
      <c r="AG31" s="9"/>
    </row>
    <row r="32" spans="1:33" ht="5" customHeight="1">
      <c r="A32" s="215">
        <f ca="1">MAX(INDIRECT(ADDRESS(1,COLUMN())):INDIRECT(ADDRESS(ROW()-1,COLUMN())))+1</f>
        <v>7</v>
      </c>
      <c r="B32" s="261" t="s">
        <v>359</v>
      </c>
      <c r="C32" s="216"/>
      <c r="D32" s="216"/>
      <c r="E32" s="216"/>
      <c r="F32" s="216"/>
      <c r="G32" s="216"/>
      <c r="H32" s="216"/>
      <c r="I32" s="216"/>
      <c r="J32" s="15"/>
      <c r="K32" s="3"/>
      <c r="L32" s="3"/>
      <c r="M32" s="3"/>
      <c r="N32" s="3"/>
      <c r="O32" s="3"/>
      <c r="P32" s="3"/>
      <c r="Q32" s="3"/>
      <c r="R32" s="3"/>
      <c r="S32" s="3"/>
      <c r="T32" s="3"/>
      <c r="U32" s="3"/>
      <c r="V32" s="3"/>
      <c r="W32" s="3"/>
      <c r="X32" s="3"/>
      <c r="Y32" s="3"/>
      <c r="Z32" s="3"/>
      <c r="AA32" s="3"/>
      <c r="AB32" s="3"/>
      <c r="AC32" s="3"/>
      <c r="AD32" s="3"/>
      <c r="AE32" s="3"/>
      <c r="AF32" s="3"/>
      <c r="AG32" s="7"/>
    </row>
    <row r="33" spans="1:34" ht="14" customHeight="1">
      <c r="A33" s="215"/>
      <c r="B33" s="216"/>
      <c r="C33" s="216"/>
      <c r="D33" s="216"/>
      <c r="E33" s="216"/>
      <c r="F33" s="216"/>
      <c r="G33" s="216"/>
      <c r="H33" s="216"/>
      <c r="I33" s="216"/>
      <c r="J33" s="12"/>
      <c r="K33" s="13" t="s">
        <v>183</v>
      </c>
      <c r="L33" s="256"/>
      <c r="M33" s="257"/>
      <c r="N33" s="257"/>
      <c r="O33" s="257"/>
      <c r="P33" s="257"/>
      <c r="Q33" s="257"/>
      <c r="R33" s="257"/>
      <c r="S33" s="258"/>
      <c r="U33" s="18" t="s">
        <v>185</v>
      </c>
      <c r="V33" s="256"/>
      <c r="W33" s="257"/>
      <c r="X33" s="257"/>
      <c r="Y33" s="257"/>
      <c r="Z33" s="257"/>
      <c r="AA33" s="257"/>
      <c r="AB33" s="257"/>
      <c r="AC33" s="258"/>
      <c r="AG33" s="8"/>
    </row>
    <row r="34" spans="1:34">
      <c r="A34" s="215"/>
      <c r="B34" s="216"/>
      <c r="C34" s="216"/>
      <c r="D34" s="216"/>
      <c r="E34" s="216"/>
      <c r="F34" s="216"/>
      <c r="G34" s="216"/>
      <c r="H34" s="216"/>
      <c r="I34" s="216"/>
      <c r="J34" s="16"/>
      <c r="K34" s="16"/>
      <c r="L34" s="22" t="str">
        <f>IF(L33="","※入力してください","")</f>
        <v>※入力してください</v>
      </c>
      <c r="M34" s="5"/>
      <c r="N34" s="5"/>
      <c r="O34" s="5"/>
      <c r="P34" s="5"/>
      <c r="Q34" s="5"/>
      <c r="R34" s="5"/>
      <c r="S34" s="5"/>
      <c r="T34" s="5"/>
      <c r="U34" s="5"/>
      <c r="V34" s="22" t="str">
        <f>IF(V33="","※入力してください","")</f>
        <v>※入力してください</v>
      </c>
      <c r="W34" s="5"/>
      <c r="X34" s="5"/>
      <c r="Y34" s="5"/>
      <c r="Z34" s="5"/>
      <c r="AA34" s="5"/>
      <c r="AB34" s="5"/>
      <c r="AC34" s="5"/>
      <c r="AD34" s="5"/>
      <c r="AE34" s="5"/>
      <c r="AF34" s="5"/>
      <c r="AG34" s="9"/>
    </row>
    <row r="35" spans="1:34" ht="5" customHeight="1">
      <c r="A35" s="215">
        <f ca="1">MAX(INDIRECT(ADDRESS(1,COLUMN())):INDIRECT(ADDRESS(ROW()-1,COLUMN())))+1</f>
        <v>8</v>
      </c>
      <c r="B35" s="216" t="s">
        <v>182</v>
      </c>
      <c r="C35" s="216"/>
      <c r="D35" s="216"/>
      <c r="E35" s="216"/>
      <c r="F35" s="216"/>
      <c r="G35" s="216"/>
      <c r="H35" s="216"/>
      <c r="I35" s="216"/>
      <c r="J35" s="15"/>
      <c r="K35" s="15"/>
      <c r="L35" s="3"/>
      <c r="M35" s="3"/>
      <c r="N35" s="3"/>
      <c r="O35" s="3"/>
      <c r="AG35" s="8"/>
    </row>
    <row r="36" spans="1:34" ht="14" customHeight="1">
      <c r="A36" s="215"/>
      <c r="B36" s="216"/>
      <c r="C36" s="216"/>
      <c r="D36" s="216"/>
      <c r="E36" s="216"/>
      <c r="F36" s="216"/>
      <c r="G36" s="216"/>
      <c r="H36" s="216"/>
      <c r="I36" s="216"/>
      <c r="J36" s="12"/>
      <c r="K36" s="13" t="s">
        <v>184</v>
      </c>
      <c r="L36" s="256"/>
      <c r="M36" s="257"/>
      <c r="N36" s="257"/>
      <c r="O36" s="257"/>
      <c r="P36" s="257"/>
      <c r="Q36" s="257"/>
      <c r="R36" s="257"/>
      <c r="S36" s="258"/>
      <c r="U36" s="18" t="s">
        <v>186</v>
      </c>
      <c r="V36" s="256"/>
      <c r="W36" s="257"/>
      <c r="X36" s="257"/>
      <c r="Y36" s="257"/>
      <c r="Z36" s="257"/>
      <c r="AA36" s="257"/>
      <c r="AB36" s="257"/>
      <c r="AC36" s="258"/>
      <c r="AG36" s="8"/>
    </row>
    <row r="37" spans="1:34">
      <c r="A37" s="215"/>
      <c r="B37" s="216"/>
      <c r="C37" s="216"/>
      <c r="D37" s="216"/>
      <c r="E37" s="216"/>
      <c r="F37" s="216"/>
      <c r="G37" s="216"/>
      <c r="H37" s="216"/>
      <c r="I37" s="216"/>
      <c r="J37" s="16"/>
      <c r="K37" s="5"/>
      <c r="L37" s="22" t="str">
        <f>IF(L36="","※入力してください","")</f>
        <v>※入力してください</v>
      </c>
      <c r="M37" s="5"/>
      <c r="N37" s="5"/>
      <c r="O37" s="5"/>
      <c r="P37" s="5"/>
      <c r="Q37" s="5"/>
      <c r="R37" s="5"/>
      <c r="S37" s="5"/>
      <c r="T37" s="5"/>
      <c r="U37" s="5"/>
      <c r="V37" s="22" t="str">
        <f>IF(V36="","※入力してください","")</f>
        <v>※入力してください</v>
      </c>
      <c r="W37" s="5"/>
      <c r="X37" s="5"/>
      <c r="Y37" s="5"/>
      <c r="Z37" s="5"/>
      <c r="AA37" s="5"/>
      <c r="AB37" s="5"/>
      <c r="AC37" s="5"/>
      <c r="AD37" s="5"/>
      <c r="AE37" s="5"/>
      <c r="AF37" s="5"/>
      <c r="AG37" s="9"/>
    </row>
    <row r="38" spans="1:34" ht="5" customHeight="1">
      <c r="A38" s="215">
        <f ca="1">MAX(INDIRECT(ADDRESS(1,COLUMN())):INDIRECT(ADDRESS(ROW()-1,COLUMN())))+1</f>
        <v>9</v>
      </c>
      <c r="B38" s="261" t="s">
        <v>360</v>
      </c>
      <c r="C38" s="261"/>
      <c r="D38" s="261"/>
      <c r="E38" s="261"/>
      <c r="F38" s="261"/>
      <c r="G38" s="261"/>
      <c r="H38" s="261"/>
      <c r="I38" s="261"/>
      <c r="J38" s="15"/>
      <c r="K38" s="3"/>
      <c r="L38" s="3"/>
      <c r="M38" s="3"/>
      <c r="N38" s="3"/>
      <c r="O38" s="3"/>
      <c r="P38" s="3"/>
      <c r="Q38" s="3"/>
      <c r="R38" s="3"/>
      <c r="S38" s="3"/>
      <c r="T38" s="3"/>
      <c r="U38" s="3"/>
      <c r="V38" s="3"/>
      <c r="W38" s="3"/>
      <c r="X38" s="3"/>
      <c r="Y38" s="3"/>
      <c r="Z38" s="3"/>
      <c r="AA38" s="3"/>
      <c r="AB38" s="3"/>
      <c r="AC38" s="3"/>
      <c r="AD38" s="3"/>
      <c r="AE38" s="3"/>
      <c r="AF38" s="3"/>
      <c r="AG38" s="7"/>
    </row>
    <row r="39" spans="1:34" ht="14" customHeight="1">
      <c r="A39" s="215"/>
      <c r="B39" s="261"/>
      <c r="C39" s="261"/>
      <c r="D39" s="261"/>
      <c r="E39" s="261"/>
      <c r="F39" s="261"/>
      <c r="G39" s="261"/>
      <c r="H39" s="261"/>
      <c r="I39" s="261"/>
      <c r="J39" s="12"/>
      <c r="K39" s="13" t="s">
        <v>183</v>
      </c>
      <c r="L39" s="256"/>
      <c r="M39" s="257"/>
      <c r="N39" s="257"/>
      <c r="O39" s="257"/>
      <c r="P39" s="257"/>
      <c r="Q39" s="257"/>
      <c r="R39" s="257"/>
      <c r="S39" s="258"/>
      <c r="U39" s="18" t="s">
        <v>185</v>
      </c>
      <c r="V39" s="256"/>
      <c r="W39" s="257"/>
      <c r="X39" s="257"/>
      <c r="Y39" s="257"/>
      <c r="Z39" s="257"/>
      <c r="AA39" s="257"/>
      <c r="AB39" s="257"/>
      <c r="AC39" s="258"/>
      <c r="AG39" s="8"/>
    </row>
    <row r="40" spans="1:34">
      <c r="A40" s="215"/>
      <c r="B40" s="261"/>
      <c r="C40" s="261"/>
      <c r="D40" s="261"/>
      <c r="E40" s="261"/>
      <c r="F40" s="261"/>
      <c r="G40" s="261"/>
      <c r="H40" s="261"/>
      <c r="I40" s="261"/>
      <c r="J40" s="16"/>
      <c r="K40" s="16"/>
      <c r="L40" s="22" t="str">
        <f>IF(L39="","※入力してください","")</f>
        <v>※入力してください</v>
      </c>
      <c r="M40" s="5"/>
      <c r="N40" s="5"/>
      <c r="O40" s="5"/>
      <c r="P40" s="5"/>
      <c r="Q40" s="5"/>
      <c r="R40" s="5"/>
      <c r="S40" s="5"/>
      <c r="T40" s="5"/>
      <c r="U40" s="5"/>
      <c r="V40" s="22" t="str">
        <f>IF(V39="","※入力してください","")</f>
        <v>※入力してください</v>
      </c>
      <c r="W40" s="5"/>
      <c r="X40" s="5"/>
      <c r="Y40" s="5"/>
      <c r="Z40" s="5"/>
      <c r="AA40" s="5"/>
      <c r="AB40" s="5"/>
      <c r="AC40" s="5"/>
      <c r="AD40" s="5"/>
      <c r="AE40" s="5"/>
      <c r="AF40" s="5"/>
      <c r="AG40" s="9"/>
    </row>
    <row r="41" spans="1:34" ht="5" customHeight="1">
      <c r="A41" s="215">
        <f ca="1">MAX(INDIRECT(ADDRESS(1,COLUMN())):INDIRECT(ADDRESS(ROW()-1,COLUMN())))+1</f>
        <v>10</v>
      </c>
      <c r="B41" s="216" t="s">
        <v>350</v>
      </c>
      <c r="C41" s="216"/>
      <c r="D41" s="216"/>
      <c r="E41" s="216"/>
      <c r="F41" s="216"/>
      <c r="G41" s="216"/>
      <c r="H41" s="216"/>
      <c r="I41" s="216"/>
      <c r="J41" s="15"/>
      <c r="K41" s="15"/>
      <c r="L41" s="3"/>
      <c r="M41" s="3"/>
      <c r="N41" s="3"/>
      <c r="O41" s="3"/>
      <c r="AG41" s="8"/>
    </row>
    <row r="42" spans="1:34" ht="14" customHeight="1">
      <c r="A42" s="215"/>
      <c r="B42" s="216"/>
      <c r="C42" s="216"/>
      <c r="D42" s="216"/>
      <c r="E42" s="216"/>
      <c r="F42" s="216"/>
      <c r="G42" s="216"/>
      <c r="H42" s="216"/>
      <c r="I42" s="216"/>
      <c r="J42" s="12"/>
      <c r="K42" s="13" t="s">
        <v>184</v>
      </c>
      <c r="L42" s="256"/>
      <c r="M42" s="257"/>
      <c r="N42" s="257"/>
      <c r="O42" s="257"/>
      <c r="P42" s="257"/>
      <c r="Q42" s="257"/>
      <c r="R42" s="257"/>
      <c r="S42" s="258"/>
      <c r="U42" s="18" t="s">
        <v>186</v>
      </c>
      <c r="V42" s="256"/>
      <c r="W42" s="257"/>
      <c r="X42" s="257"/>
      <c r="Y42" s="257"/>
      <c r="Z42" s="257"/>
      <c r="AA42" s="257"/>
      <c r="AB42" s="257"/>
      <c r="AC42" s="258"/>
      <c r="AG42" s="8"/>
    </row>
    <row r="43" spans="1:34">
      <c r="A43" s="215"/>
      <c r="B43" s="216"/>
      <c r="C43" s="216"/>
      <c r="D43" s="216"/>
      <c r="E43" s="216"/>
      <c r="F43" s="216"/>
      <c r="G43" s="216"/>
      <c r="H43" s="216"/>
      <c r="I43" s="216"/>
      <c r="J43" s="16"/>
      <c r="K43" s="5"/>
      <c r="L43" s="22" t="str">
        <f>IF(L42="","※入力してください","")</f>
        <v>※入力してください</v>
      </c>
      <c r="M43" s="5"/>
      <c r="N43" s="5"/>
      <c r="O43" s="5"/>
      <c r="P43" s="5"/>
      <c r="Q43" s="5"/>
      <c r="R43" s="5"/>
      <c r="S43" s="5"/>
      <c r="T43" s="5"/>
      <c r="U43" s="5"/>
      <c r="V43" s="22" t="str">
        <f>IF(V42="","※入力してください","")</f>
        <v>※入力してください</v>
      </c>
      <c r="W43" s="5"/>
      <c r="X43" s="5"/>
      <c r="Y43" s="5"/>
      <c r="Z43" s="5"/>
      <c r="AA43" s="5"/>
      <c r="AB43" s="5"/>
      <c r="AC43" s="5"/>
      <c r="AD43" s="5"/>
      <c r="AE43" s="5"/>
      <c r="AF43" s="5"/>
      <c r="AG43" s="9"/>
    </row>
    <row r="44" spans="1:34" ht="17">
      <c r="A44" s="2"/>
    </row>
    <row r="45" spans="1:34" ht="27" customHeight="1">
      <c r="A45" s="255" t="s">
        <v>336</v>
      </c>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row>
    <row r="46" spans="1:34" ht="81" customHeight="1">
      <c r="A46" s="217" t="str">
        <f>forSystem!L33&amp;"の雇用就農資金（"&amp;forSystem!N39&amp;"）を実施したく、以下のとおり申請します。
本申請書及び添付書類の記載事項について事実と相違ないこと、また、募集要領に記載の内容を理解した上で、応募することを誓約します。
なお、本誓約に反したことにより、事業の不採択、採択の取消及び助成金の返還等の不利益を被ることとなっても、一切異議は申し立ていたしません。また、助成金の返還が生じた際には、指定期日までに返還いたします。"</f>
        <v>令和６年度第１回の雇用就農資金（雇用就農者育成・独立支援タイプ）を実施したく、以下のとおり申請します。
本申請書及び添付書類の記載事項について事実と相違ないこと、また、募集要領に記載の内容を理解した上で、応募することを誓約します。
なお、本誓約に反したことにより、事業の不採択、採択の取消及び助成金の返還等の不利益を被ることとなっても、一切異議は申し立ていたしません。また、助成金の返還が生じた際には、指定期日までに返還いたします。</v>
      </c>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17"/>
    </row>
    <row r="48" spans="1:34" ht="17">
      <c r="A48" s="14" t="s">
        <v>0</v>
      </c>
    </row>
    <row r="50" spans="1:34" ht="5" customHeight="1">
      <c r="A50" s="215">
        <f ca="1">MAX(INDIRECT(ADDRESS(1,COLUMN())):INDIRECT(ADDRESS(ROW()-1,COLUMN())))+1</f>
        <v>11</v>
      </c>
      <c r="B50" s="216" t="s">
        <v>124</v>
      </c>
      <c r="C50" s="216"/>
      <c r="D50" s="216"/>
      <c r="E50" s="216"/>
      <c r="F50" s="216"/>
      <c r="G50" s="216"/>
      <c r="H50" s="216"/>
      <c r="I50" s="216"/>
      <c r="J50" s="15"/>
      <c r="K50" s="3"/>
      <c r="L50" s="3"/>
      <c r="M50" s="3"/>
      <c r="N50" s="3"/>
      <c r="O50" s="3"/>
      <c r="P50" s="3"/>
      <c r="Q50" s="3"/>
      <c r="R50" s="3"/>
      <c r="S50" s="3"/>
      <c r="T50" s="3"/>
      <c r="U50" s="3"/>
      <c r="V50" s="3"/>
      <c r="W50" s="3"/>
      <c r="X50" s="3"/>
      <c r="Y50" s="3"/>
      <c r="Z50" s="3"/>
      <c r="AA50" s="3"/>
      <c r="AB50" s="3"/>
      <c r="AC50" s="3"/>
      <c r="AD50" s="3"/>
      <c r="AE50" s="3"/>
      <c r="AF50" s="3"/>
      <c r="AG50" s="7"/>
    </row>
    <row r="51" spans="1:34" ht="15" customHeight="1">
      <c r="A51" s="215"/>
      <c r="B51" s="216"/>
      <c r="C51" s="216"/>
      <c r="D51" s="216"/>
      <c r="E51" s="216"/>
      <c r="F51" s="216"/>
      <c r="G51" s="216"/>
      <c r="H51" s="216"/>
      <c r="I51" s="216"/>
      <c r="J51" s="12" t="s">
        <v>5</v>
      </c>
      <c r="K51" s="273"/>
      <c r="L51" s="241"/>
      <c r="M51" s="241"/>
      <c r="N51" s="242"/>
      <c r="O51" s="23" t="str">
        <f>IF(K51="","※入力してください","")</f>
        <v>※入力してください</v>
      </c>
      <c r="AG51" s="8"/>
    </row>
    <row r="52" spans="1:34" ht="5" customHeight="1">
      <c r="A52" s="215"/>
      <c r="B52" s="216"/>
      <c r="C52" s="216"/>
      <c r="D52" s="216"/>
      <c r="E52" s="216"/>
      <c r="F52" s="216"/>
      <c r="G52" s="216"/>
      <c r="H52" s="216"/>
      <c r="I52" s="216"/>
      <c r="J52" s="16"/>
      <c r="K52" s="5"/>
      <c r="L52" s="5"/>
      <c r="M52" s="5"/>
      <c r="N52" s="5"/>
      <c r="O52" s="5"/>
      <c r="P52" s="5"/>
      <c r="Q52" s="5"/>
      <c r="R52" s="5"/>
      <c r="S52" s="5"/>
      <c r="T52" s="5"/>
      <c r="U52" s="5"/>
      <c r="V52" s="5"/>
      <c r="W52" s="5"/>
      <c r="X52" s="5"/>
      <c r="Y52" s="5"/>
      <c r="Z52" s="5"/>
      <c r="AA52" s="5"/>
      <c r="AB52" s="5"/>
      <c r="AC52" s="5"/>
      <c r="AD52" s="5"/>
      <c r="AE52" s="5"/>
      <c r="AF52" s="5"/>
      <c r="AG52" s="9"/>
      <c r="AH52" s="17"/>
    </row>
    <row r="53" spans="1:34" ht="5" customHeight="1">
      <c r="A53" s="215">
        <f ca="1">MAX(INDIRECT(ADDRESS(1,COLUMN())):INDIRECT(ADDRESS(ROW()-1,COLUMN())))+1</f>
        <v>12</v>
      </c>
      <c r="B53" s="216" t="s">
        <v>125</v>
      </c>
      <c r="C53" s="216"/>
      <c r="D53" s="216"/>
      <c r="E53" s="216"/>
      <c r="F53" s="216"/>
      <c r="G53" s="216"/>
      <c r="H53" s="216"/>
      <c r="I53" s="216"/>
      <c r="J53" s="15"/>
      <c r="K53" s="3"/>
      <c r="L53" s="3"/>
      <c r="M53" s="3"/>
      <c r="AG53" s="8"/>
      <c r="AH53" s="17"/>
    </row>
    <row r="54" spans="1:34" ht="15" customHeight="1">
      <c r="A54" s="215"/>
      <c r="B54" s="216"/>
      <c r="C54" s="216"/>
      <c r="D54" s="216"/>
      <c r="E54" s="216"/>
      <c r="F54" s="216"/>
      <c r="G54" s="216"/>
      <c r="H54" s="216"/>
      <c r="I54" s="216"/>
      <c r="J54" s="12"/>
      <c r="K54" s="262"/>
      <c r="L54" s="263"/>
      <c r="M54" s="6" t="s">
        <v>2</v>
      </c>
      <c r="N54" s="262"/>
      <c r="O54" s="263"/>
      <c r="P54" s="6" t="s">
        <v>170</v>
      </c>
      <c r="Q54" s="262"/>
      <c r="R54" s="263"/>
      <c r="S54" s="23" t="str">
        <f>IF(OR(K54="",N54="",Q54=""),IF(OR(K57="",N57="",Q57=""),"※電話番号か携帯電話番号を入力してください",""),"")</f>
        <v>※電話番号か携帯電話番号を入力してください</v>
      </c>
      <c r="AG54" s="8"/>
    </row>
    <row r="55" spans="1:34" ht="5" customHeight="1">
      <c r="A55" s="215"/>
      <c r="B55" s="216"/>
      <c r="C55" s="216"/>
      <c r="D55" s="216"/>
      <c r="E55" s="216"/>
      <c r="F55" s="216"/>
      <c r="G55" s="216"/>
      <c r="H55" s="216"/>
      <c r="I55" s="216"/>
      <c r="J55" s="16"/>
      <c r="K55" s="5"/>
      <c r="L55" s="5"/>
      <c r="M55" s="5"/>
      <c r="N55" s="5"/>
      <c r="O55" s="5"/>
      <c r="P55" s="5"/>
      <c r="Q55" s="5"/>
      <c r="R55" s="5"/>
      <c r="S55" s="5"/>
      <c r="T55" s="5"/>
      <c r="U55" s="5"/>
      <c r="V55" s="5"/>
      <c r="W55" s="5"/>
      <c r="X55" s="5"/>
      <c r="Y55" s="5"/>
      <c r="Z55" s="5"/>
      <c r="AA55" s="5"/>
      <c r="AB55" s="5"/>
      <c r="AC55" s="5"/>
      <c r="AD55" s="5"/>
      <c r="AE55" s="5"/>
      <c r="AF55" s="5"/>
      <c r="AG55" s="9"/>
    </row>
    <row r="56" spans="1:34" ht="5" customHeight="1">
      <c r="A56" s="215">
        <f ca="1">MAX(INDIRECT(ADDRESS(1,COLUMN())):INDIRECT(ADDRESS(ROW()-1,COLUMN())))+1</f>
        <v>13</v>
      </c>
      <c r="B56" s="216" t="s">
        <v>188</v>
      </c>
      <c r="C56" s="216"/>
      <c r="D56" s="216"/>
      <c r="E56" s="216"/>
      <c r="F56" s="216"/>
      <c r="G56" s="216"/>
      <c r="H56" s="216"/>
      <c r="I56" s="216"/>
      <c r="J56" s="15"/>
      <c r="K56" s="3"/>
      <c r="L56" s="3"/>
      <c r="M56" s="3"/>
      <c r="AG56" s="8"/>
    </row>
    <row r="57" spans="1:34" ht="15" customHeight="1">
      <c r="A57" s="215"/>
      <c r="B57" s="216"/>
      <c r="C57" s="216"/>
      <c r="D57" s="216"/>
      <c r="E57" s="216"/>
      <c r="F57" s="216"/>
      <c r="G57" s="216"/>
      <c r="H57" s="216"/>
      <c r="I57" s="216"/>
      <c r="J57" s="12"/>
      <c r="K57" s="262"/>
      <c r="L57" s="263"/>
      <c r="M57" s="6" t="s">
        <v>2</v>
      </c>
      <c r="N57" s="262"/>
      <c r="O57" s="263"/>
      <c r="P57" s="6" t="s">
        <v>170</v>
      </c>
      <c r="Q57" s="262"/>
      <c r="R57" s="263"/>
      <c r="S57" s="23" t="str">
        <f>IF(OR(K54="",N54="",Q54=""),IF(OR(K57="",N57="",Q57=""),"※電話番号か携帯電話番号を入力してください",""),"")</f>
        <v>※電話番号か携帯電話番号を入力してください</v>
      </c>
      <c r="AG57" s="8"/>
    </row>
    <row r="58" spans="1:34" ht="5" customHeight="1">
      <c r="A58" s="215"/>
      <c r="B58" s="216"/>
      <c r="C58" s="216"/>
      <c r="D58" s="216"/>
      <c r="E58" s="216"/>
      <c r="F58" s="216"/>
      <c r="G58" s="216"/>
      <c r="H58" s="216"/>
      <c r="I58" s="216"/>
      <c r="J58" s="16"/>
      <c r="K58" s="5"/>
      <c r="L58" s="5"/>
      <c r="M58" s="5"/>
      <c r="N58" s="5"/>
      <c r="O58" s="5"/>
      <c r="P58" s="5"/>
      <c r="Q58" s="5"/>
      <c r="R58" s="5"/>
      <c r="S58" s="5"/>
      <c r="T58" s="5"/>
      <c r="U58" s="5"/>
      <c r="V58" s="5"/>
      <c r="W58" s="5"/>
      <c r="X58" s="5"/>
      <c r="Y58" s="5"/>
      <c r="Z58" s="5"/>
      <c r="AA58" s="5"/>
      <c r="AB58" s="5"/>
      <c r="AC58" s="5"/>
      <c r="AD58" s="5"/>
      <c r="AE58" s="5"/>
      <c r="AF58" s="5"/>
      <c r="AG58" s="9"/>
    </row>
    <row r="59" spans="1:34" ht="5" customHeight="1">
      <c r="A59" s="215">
        <f ca="1">MAX(INDIRECT(ADDRESS(1,COLUMN())):INDIRECT(ADDRESS(ROW()-1,COLUMN())))+1</f>
        <v>14</v>
      </c>
      <c r="B59" s="216" t="s">
        <v>126</v>
      </c>
      <c r="C59" s="216"/>
      <c r="D59" s="216"/>
      <c r="E59" s="216"/>
      <c r="F59" s="216"/>
      <c r="G59" s="216"/>
      <c r="H59" s="216"/>
      <c r="I59" s="216"/>
      <c r="J59" s="15"/>
      <c r="K59" s="3"/>
      <c r="L59" s="3"/>
      <c r="M59" s="3"/>
      <c r="AG59" s="8"/>
    </row>
    <row r="60" spans="1:34" ht="15" customHeight="1">
      <c r="A60" s="215"/>
      <c r="B60" s="216"/>
      <c r="C60" s="216"/>
      <c r="D60" s="216"/>
      <c r="E60" s="216"/>
      <c r="F60" s="216"/>
      <c r="G60" s="216"/>
      <c r="H60" s="216"/>
      <c r="I60" s="216"/>
      <c r="J60" s="12"/>
      <c r="K60" s="262"/>
      <c r="L60" s="263"/>
      <c r="M60" s="6" t="s">
        <v>2</v>
      </c>
      <c r="N60" s="262"/>
      <c r="O60" s="263"/>
      <c r="P60" s="6" t="s">
        <v>170</v>
      </c>
      <c r="Q60" s="262"/>
      <c r="R60" s="263"/>
      <c r="S60" s="23"/>
      <c r="AG60" s="8"/>
    </row>
    <row r="61" spans="1:34" ht="5" customHeight="1">
      <c r="A61" s="215"/>
      <c r="B61" s="216"/>
      <c r="C61" s="216"/>
      <c r="D61" s="216"/>
      <c r="E61" s="216"/>
      <c r="F61" s="216"/>
      <c r="G61" s="216"/>
      <c r="H61" s="216"/>
      <c r="I61" s="216"/>
      <c r="J61" s="16"/>
      <c r="K61" s="5"/>
      <c r="L61" s="5"/>
      <c r="M61" s="5"/>
      <c r="N61" s="5"/>
      <c r="O61" s="5"/>
      <c r="P61" s="5"/>
      <c r="Q61" s="5"/>
      <c r="R61" s="5"/>
      <c r="S61" s="5"/>
      <c r="T61" s="5"/>
      <c r="U61" s="5"/>
      <c r="V61" s="5"/>
      <c r="W61" s="5"/>
      <c r="X61" s="5"/>
      <c r="Y61" s="5"/>
      <c r="Z61" s="5"/>
      <c r="AA61" s="5"/>
      <c r="AB61" s="5"/>
      <c r="AC61" s="5"/>
      <c r="AD61" s="5"/>
      <c r="AE61" s="5"/>
      <c r="AF61" s="5"/>
      <c r="AG61" s="9"/>
    </row>
    <row r="62" spans="1:34" ht="5" customHeight="1">
      <c r="A62" s="243">
        <f ca="1">MAX(INDIRECT(ADDRESS(1,COLUMN())):INDIRECT(ADDRESS(ROW()-1,COLUMN())))+1</f>
        <v>15</v>
      </c>
      <c r="B62" s="246" t="s">
        <v>270</v>
      </c>
      <c r="C62" s="247"/>
      <c r="D62" s="247"/>
      <c r="E62" s="247"/>
      <c r="F62" s="247"/>
      <c r="G62" s="247"/>
      <c r="H62" s="247"/>
      <c r="I62" s="248"/>
      <c r="J62" s="15"/>
      <c r="K62" s="3"/>
      <c r="L62" s="3"/>
      <c r="M62" s="3"/>
      <c r="N62" s="3"/>
      <c r="AG62" s="8"/>
    </row>
    <row r="63" spans="1:34" ht="15" customHeight="1">
      <c r="A63" s="244"/>
      <c r="B63" s="249"/>
      <c r="C63" s="250"/>
      <c r="D63" s="250"/>
      <c r="E63" s="250"/>
      <c r="F63" s="250"/>
      <c r="G63" s="250"/>
      <c r="H63" s="250"/>
      <c r="I63" s="251"/>
      <c r="J63" s="12"/>
      <c r="K63" s="12"/>
      <c r="L63" s="12"/>
      <c r="M63" s="240"/>
      <c r="N63" s="241"/>
      <c r="O63" s="241"/>
      <c r="P63" s="241"/>
      <c r="Q63" s="241"/>
      <c r="R63" s="241"/>
      <c r="S63" s="241"/>
      <c r="T63" s="241"/>
      <c r="U63" s="241"/>
      <c r="V63" s="241"/>
      <c r="W63" s="242"/>
      <c r="X63" s="23" t="str">
        <f>IF(M63="","※入力してください",IF(AND(M65&lt;&gt;"",M63&lt;&gt;M65),"※確認用メールアドレスと一致しません",""))</f>
        <v>※入力してください</v>
      </c>
      <c r="AG63" s="8"/>
    </row>
    <row r="64" spans="1:34" ht="5" customHeight="1">
      <c r="A64" s="244"/>
      <c r="B64" s="249"/>
      <c r="C64" s="250"/>
      <c r="D64" s="250"/>
      <c r="E64" s="250"/>
      <c r="F64" s="250"/>
      <c r="G64" s="250"/>
      <c r="H64" s="250"/>
      <c r="I64" s="251"/>
      <c r="J64" s="4"/>
      <c r="AG64" s="8"/>
    </row>
    <row r="65" spans="1:33" ht="15" customHeight="1">
      <c r="A65" s="244"/>
      <c r="B65" s="249"/>
      <c r="C65" s="250"/>
      <c r="D65" s="250"/>
      <c r="E65" s="250"/>
      <c r="F65" s="250"/>
      <c r="G65" s="250"/>
      <c r="H65" s="250"/>
      <c r="I65" s="251"/>
      <c r="J65" s="12"/>
      <c r="K65" s="12" t="s">
        <v>352</v>
      </c>
      <c r="L65" s="4"/>
      <c r="M65" s="240"/>
      <c r="N65" s="241"/>
      <c r="O65" s="241"/>
      <c r="P65" s="241"/>
      <c r="Q65" s="241"/>
      <c r="R65" s="241"/>
      <c r="S65" s="241"/>
      <c r="T65" s="241"/>
      <c r="U65" s="241"/>
      <c r="V65" s="241"/>
      <c r="W65" s="242"/>
      <c r="X65" s="23" t="str">
        <f>IF(M65="","※入力してください","")</f>
        <v>※入力してください</v>
      </c>
      <c r="AG65" s="8"/>
    </row>
    <row r="66" spans="1:33" ht="5" customHeight="1">
      <c r="A66" s="245"/>
      <c r="B66" s="252"/>
      <c r="C66" s="253"/>
      <c r="D66" s="253"/>
      <c r="E66" s="253"/>
      <c r="F66" s="253"/>
      <c r="G66" s="253"/>
      <c r="H66" s="253"/>
      <c r="I66" s="254"/>
      <c r="J66" s="16"/>
      <c r="K66" s="22"/>
      <c r="L66" s="5"/>
      <c r="M66" s="5"/>
      <c r="N66" s="5"/>
      <c r="O66" s="5"/>
      <c r="P66" s="5"/>
      <c r="Q66" s="5"/>
      <c r="R66" s="5"/>
      <c r="S66" s="5"/>
      <c r="T66" s="5"/>
      <c r="U66" s="5"/>
      <c r="V66" s="5"/>
      <c r="W66" s="5"/>
      <c r="X66" s="5"/>
      <c r="Y66" s="5"/>
      <c r="Z66" s="5"/>
      <c r="AA66" s="5"/>
      <c r="AB66" s="5"/>
      <c r="AC66" s="5"/>
      <c r="AD66" s="5"/>
      <c r="AE66" s="5"/>
      <c r="AF66" s="5"/>
      <c r="AG66" s="9"/>
    </row>
    <row r="67" spans="1:33" ht="5" customHeight="1">
      <c r="A67" s="215">
        <f ca="1">MAX(INDIRECT(ADDRESS(1,COLUMN())):INDIRECT(ADDRESS(ROW()-1,COLUMN())))+1</f>
        <v>16</v>
      </c>
      <c r="B67" s="216" t="s">
        <v>127</v>
      </c>
      <c r="C67" s="216"/>
      <c r="D67" s="216"/>
      <c r="E67" s="216"/>
      <c r="F67" s="216"/>
      <c r="G67" s="216"/>
      <c r="H67" s="216"/>
      <c r="I67" s="216"/>
      <c r="J67" s="15"/>
      <c r="K67" s="3"/>
      <c r="L67" s="3"/>
      <c r="M67" s="3"/>
      <c r="N67" s="3"/>
      <c r="AG67" s="8"/>
    </row>
    <row r="68" spans="1:33">
      <c r="A68" s="215"/>
      <c r="B68" s="216"/>
      <c r="C68" s="216"/>
      <c r="D68" s="216"/>
      <c r="E68" s="216"/>
      <c r="F68" s="216"/>
      <c r="G68" s="216"/>
      <c r="H68" s="216"/>
      <c r="I68" s="216"/>
      <c r="J68" s="12"/>
      <c r="K68" s="273"/>
      <c r="L68" s="241"/>
      <c r="M68" s="241"/>
      <c r="N68" s="241"/>
      <c r="O68" s="113" t="str">
        <f>IF(K68="","※入力してください","")</f>
        <v>※入力してください</v>
      </c>
      <c r="AG68" s="8"/>
    </row>
    <row r="69" spans="1:33" ht="5" customHeight="1">
      <c r="A69" s="215"/>
      <c r="B69" s="216"/>
      <c r="C69" s="216"/>
      <c r="D69" s="216"/>
      <c r="E69" s="216"/>
      <c r="F69" s="216"/>
      <c r="G69" s="216"/>
      <c r="H69" s="216"/>
      <c r="I69" s="216"/>
      <c r="J69" s="16"/>
      <c r="L69" s="5"/>
      <c r="M69" s="5"/>
      <c r="N69" s="5"/>
      <c r="O69" s="5"/>
      <c r="P69" s="5"/>
      <c r="Q69" s="5"/>
      <c r="R69" s="5"/>
      <c r="S69" s="5"/>
      <c r="T69" s="5"/>
      <c r="U69" s="5"/>
      <c r="V69" s="5"/>
      <c r="W69" s="5"/>
      <c r="X69" s="5"/>
      <c r="Y69" s="5"/>
      <c r="Z69" s="5"/>
      <c r="AA69" s="5"/>
      <c r="AB69" s="5"/>
      <c r="AC69" s="5"/>
      <c r="AD69" s="5"/>
      <c r="AE69" s="5"/>
      <c r="AF69" s="5"/>
      <c r="AG69" s="9"/>
    </row>
    <row r="70" spans="1:33" ht="5" customHeight="1">
      <c r="A70" s="243">
        <f ca="1">MAX(INDIRECT(ADDRESS(1,COLUMN())):INDIRECT(ADDRESS(ROW()-1,COLUMN())))+1</f>
        <v>17</v>
      </c>
      <c r="B70" s="264" t="s">
        <v>128</v>
      </c>
      <c r="C70" s="265"/>
      <c r="D70" s="265"/>
      <c r="E70" s="265"/>
      <c r="F70" s="265"/>
      <c r="G70" s="265"/>
      <c r="H70" s="265"/>
      <c r="I70" s="266"/>
      <c r="J70" s="114" t="s">
        <v>5</v>
      </c>
      <c r="K70" s="115"/>
      <c r="L70" s="115"/>
      <c r="M70" s="115"/>
      <c r="N70" s="115"/>
      <c r="O70" s="116"/>
      <c r="P70" s="219" t="s">
        <v>7</v>
      </c>
      <c r="Q70" s="220"/>
      <c r="R70" s="220"/>
      <c r="S70" s="220"/>
      <c r="T70" s="220"/>
      <c r="U70" s="221"/>
      <c r="V70" s="219" t="s">
        <v>8</v>
      </c>
      <c r="W70" s="220"/>
      <c r="X70" s="220"/>
      <c r="Y70" s="220"/>
      <c r="Z70" s="220"/>
      <c r="AA70" s="221"/>
      <c r="AB70" s="228" t="s">
        <v>187</v>
      </c>
      <c r="AC70" s="229"/>
      <c r="AD70" s="229"/>
      <c r="AE70" s="229"/>
      <c r="AF70" s="229"/>
      <c r="AG70" s="230"/>
    </row>
    <row r="71" spans="1:33" ht="15" customHeight="1">
      <c r="A71" s="244"/>
      <c r="B71" s="267"/>
      <c r="C71" s="268"/>
      <c r="D71" s="268"/>
      <c r="E71" s="268"/>
      <c r="F71" s="268"/>
      <c r="G71" s="268"/>
      <c r="H71" s="268"/>
      <c r="I71" s="269"/>
      <c r="J71" s="117"/>
      <c r="K71" s="6"/>
      <c r="L71" s="6"/>
      <c r="M71" s="6"/>
      <c r="N71" s="6"/>
      <c r="O71" s="19"/>
      <c r="P71" s="222"/>
      <c r="Q71" s="223"/>
      <c r="R71" s="223"/>
      <c r="S71" s="223"/>
      <c r="T71" s="223"/>
      <c r="U71" s="224"/>
      <c r="V71" s="222"/>
      <c r="W71" s="223"/>
      <c r="X71" s="223"/>
      <c r="Y71" s="223"/>
      <c r="Z71" s="223"/>
      <c r="AA71" s="224"/>
      <c r="AB71" s="231"/>
      <c r="AC71" s="232"/>
      <c r="AD71" s="232"/>
      <c r="AE71" s="232"/>
      <c r="AF71" s="232"/>
      <c r="AG71" s="233"/>
    </row>
    <row r="72" spans="1:33" ht="5" customHeight="1">
      <c r="A72" s="244"/>
      <c r="B72" s="267"/>
      <c r="C72" s="268"/>
      <c r="D72" s="268"/>
      <c r="E72" s="268"/>
      <c r="F72" s="268"/>
      <c r="G72" s="268"/>
      <c r="H72" s="268"/>
      <c r="I72" s="269"/>
      <c r="J72" s="117"/>
      <c r="K72" s="6"/>
      <c r="L72" s="6"/>
      <c r="M72" s="6"/>
      <c r="N72" s="6"/>
      <c r="O72" s="19"/>
      <c r="P72" s="222"/>
      <c r="Q72" s="223"/>
      <c r="R72" s="223"/>
      <c r="S72" s="223"/>
      <c r="T72" s="223"/>
      <c r="U72" s="224"/>
      <c r="V72" s="222"/>
      <c r="W72" s="223"/>
      <c r="X72" s="223"/>
      <c r="Y72" s="223"/>
      <c r="Z72" s="223"/>
      <c r="AA72" s="224"/>
      <c r="AB72" s="234"/>
      <c r="AC72" s="235"/>
      <c r="AD72" s="235"/>
      <c r="AE72" s="235"/>
      <c r="AF72" s="235"/>
      <c r="AG72" s="236"/>
    </row>
    <row r="73" spans="1:33" ht="5" customHeight="1">
      <c r="A73" s="244"/>
      <c r="B73" s="267"/>
      <c r="C73" s="268"/>
      <c r="D73" s="268"/>
      <c r="E73" s="268"/>
      <c r="F73" s="268"/>
      <c r="G73" s="268"/>
      <c r="H73" s="268"/>
      <c r="I73" s="269"/>
      <c r="J73" s="117"/>
      <c r="K73" s="6"/>
      <c r="L73" s="6"/>
      <c r="M73" s="6"/>
      <c r="N73" s="6"/>
      <c r="O73" s="19"/>
      <c r="P73" s="222"/>
      <c r="Q73" s="223"/>
      <c r="R73" s="223"/>
      <c r="S73" s="223"/>
      <c r="T73" s="223"/>
      <c r="U73" s="224"/>
      <c r="V73" s="222"/>
      <c r="W73" s="223"/>
      <c r="X73" s="223"/>
      <c r="Y73" s="223"/>
      <c r="Z73" s="223"/>
      <c r="AA73" s="224"/>
      <c r="AB73" s="228" t="s">
        <v>9</v>
      </c>
      <c r="AC73" s="229"/>
      <c r="AD73" s="229"/>
      <c r="AE73" s="229"/>
      <c r="AF73" s="229"/>
      <c r="AG73" s="230"/>
    </row>
    <row r="74" spans="1:33" ht="15" customHeight="1">
      <c r="A74" s="244"/>
      <c r="B74" s="267"/>
      <c r="C74" s="268"/>
      <c r="D74" s="268"/>
      <c r="E74" s="268"/>
      <c r="F74" s="268"/>
      <c r="G74" s="268"/>
      <c r="H74" s="268"/>
      <c r="I74" s="269"/>
      <c r="J74" s="117"/>
      <c r="K74" s="6"/>
      <c r="L74" s="6"/>
      <c r="M74" s="6"/>
      <c r="N74" s="6"/>
      <c r="O74" s="19"/>
      <c r="P74" s="222"/>
      <c r="Q74" s="223"/>
      <c r="R74" s="223"/>
      <c r="S74" s="223"/>
      <c r="T74" s="223"/>
      <c r="U74" s="224"/>
      <c r="V74" s="222"/>
      <c r="W74" s="223"/>
      <c r="X74" s="223"/>
      <c r="Y74" s="223"/>
      <c r="Z74" s="223"/>
      <c r="AA74" s="224"/>
      <c r="AB74" s="231"/>
      <c r="AC74" s="232"/>
      <c r="AD74" s="232"/>
      <c r="AE74" s="232"/>
      <c r="AF74" s="232"/>
      <c r="AG74" s="233"/>
    </row>
    <row r="75" spans="1:33" ht="5" customHeight="1">
      <c r="A75" s="244"/>
      <c r="B75" s="267"/>
      <c r="C75" s="268"/>
      <c r="D75" s="268"/>
      <c r="E75" s="268"/>
      <c r="F75" s="268"/>
      <c r="G75" s="268"/>
      <c r="H75" s="268"/>
      <c r="I75" s="269"/>
      <c r="J75" s="118"/>
      <c r="K75" s="119"/>
      <c r="L75" s="119"/>
      <c r="M75" s="119"/>
      <c r="N75" s="119"/>
      <c r="O75" s="120"/>
      <c r="P75" s="225"/>
      <c r="Q75" s="226"/>
      <c r="R75" s="226"/>
      <c r="S75" s="226"/>
      <c r="T75" s="226"/>
      <c r="U75" s="227"/>
      <c r="V75" s="225"/>
      <c r="W75" s="226"/>
      <c r="X75" s="226"/>
      <c r="Y75" s="226"/>
      <c r="Z75" s="226"/>
      <c r="AA75" s="227"/>
      <c r="AB75" s="234"/>
      <c r="AC75" s="235"/>
      <c r="AD75" s="235"/>
      <c r="AE75" s="235"/>
      <c r="AF75" s="235"/>
      <c r="AG75" s="236"/>
    </row>
    <row r="76" spans="1:33" ht="13" customHeight="1">
      <c r="A76" s="244"/>
      <c r="B76" s="267"/>
      <c r="C76" s="268"/>
      <c r="D76" s="268"/>
      <c r="E76" s="268"/>
      <c r="F76" s="268"/>
      <c r="G76" s="268"/>
      <c r="H76" s="268"/>
      <c r="I76" s="269"/>
      <c r="J76" s="3" t="s">
        <v>12</v>
      </c>
      <c r="K76" s="24" t="str">
        <f>IF(L77="","※入力してください","")</f>
        <v>※入力してください</v>
      </c>
      <c r="L76" s="24"/>
      <c r="M76" s="24"/>
      <c r="N76" s="24"/>
      <c r="O76" s="7"/>
      <c r="P76" s="24" t="str">
        <f>IF(Q77="","※入力してください　※小数点以下入力不可","")</f>
        <v>※入力してください　※小数点以下入力不可</v>
      </c>
      <c r="U76" s="8"/>
      <c r="V76" s="24" t="str">
        <f>IF(W77="","※入力してください　※小数点以下入力不可",IF(Q77&lt;W77, "※年間総売り上げ（全体）を超えています",""))</f>
        <v>※入力してください　※小数点以下入力不可</v>
      </c>
      <c r="AA76" s="8"/>
      <c r="AB76" s="24" t="str">
        <f>IF(AC77="","※入力してください　　※小数点以下入力不可",IF(Q77&lt;AC77, "※年間総売り上げ（全体）を超えています",""))</f>
        <v>※入力してください　　※小数点以下入力不可</v>
      </c>
      <c r="AG76" s="8"/>
    </row>
    <row r="77" spans="1:33" ht="15" customHeight="1">
      <c r="A77" s="244"/>
      <c r="B77" s="267"/>
      <c r="C77" s="268"/>
      <c r="D77" s="268"/>
      <c r="E77" s="268"/>
      <c r="F77" s="268"/>
      <c r="G77" s="268"/>
      <c r="H77" s="268"/>
      <c r="I77" s="269"/>
      <c r="J77" s="12" t="s">
        <v>208</v>
      </c>
      <c r="K77" s="23"/>
      <c r="L77" s="270"/>
      <c r="M77" s="271"/>
      <c r="N77" s="1" t="s">
        <v>10</v>
      </c>
      <c r="O77" s="8"/>
      <c r="Q77" s="237"/>
      <c r="R77" s="238"/>
      <c r="S77" s="239"/>
      <c r="T77" s="1" t="s">
        <v>11</v>
      </c>
      <c r="U77" s="8"/>
      <c r="W77" s="237"/>
      <c r="X77" s="238"/>
      <c r="Y77" s="239"/>
      <c r="Z77" s="1" t="s">
        <v>11</v>
      </c>
      <c r="AA77" s="8"/>
      <c r="AC77" s="237"/>
      <c r="AD77" s="238"/>
      <c r="AE77" s="239"/>
      <c r="AF77" s="1" t="s">
        <v>11</v>
      </c>
      <c r="AG77" s="8"/>
    </row>
    <row r="78" spans="1:33" ht="5" customHeight="1">
      <c r="A78" s="244"/>
      <c r="B78" s="267"/>
      <c r="C78" s="268"/>
      <c r="D78" s="268"/>
      <c r="E78" s="268"/>
      <c r="F78" s="268"/>
      <c r="G78" s="268"/>
      <c r="H78" s="268"/>
      <c r="I78" s="269"/>
      <c r="J78" s="16"/>
      <c r="K78" s="5"/>
      <c r="L78" s="5"/>
      <c r="M78" s="5"/>
      <c r="N78" s="5"/>
      <c r="O78" s="9"/>
      <c r="P78" s="5"/>
      <c r="Q78" s="5"/>
      <c r="R78" s="5"/>
      <c r="S78" s="5"/>
      <c r="T78" s="5"/>
      <c r="U78" s="9"/>
      <c r="V78" s="5"/>
      <c r="W78" s="5"/>
      <c r="X78" s="5"/>
      <c r="Y78" s="5"/>
      <c r="Z78" s="5"/>
      <c r="AA78" s="9"/>
      <c r="AB78" s="5"/>
      <c r="AC78" s="5"/>
      <c r="AD78" s="5"/>
      <c r="AE78" s="5"/>
      <c r="AF78" s="5"/>
      <c r="AG78" s="9"/>
    </row>
    <row r="79" spans="1:33" ht="5" customHeight="1">
      <c r="A79" s="243">
        <f ca="1">MAX(INDIRECT(ADDRESS(1,COLUMN())):INDIRECT(ADDRESS(ROW()-1,COLUMN())))+1</f>
        <v>18</v>
      </c>
      <c r="B79" s="264" t="s">
        <v>271</v>
      </c>
      <c r="C79" s="265"/>
      <c r="D79" s="265"/>
      <c r="E79" s="265"/>
      <c r="F79" s="265"/>
      <c r="G79" s="265"/>
      <c r="H79" s="265"/>
      <c r="I79" s="266"/>
      <c r="J79" s="12"/>
      <c r="AG79" s="8"/>
    </row>
    <row r="80" spans="1:33" ht="15" customHeight="1">
      <c r="A80" s="244"/>
      <c r="B80" s="267"/>
      <c r="C80" s="268"/>
      <c r="D80" s="268"/>
      <c r="E80" s="268"/>
      <c r="F80" s="268"/>
      <c r="G80" s="268"/>
      <c r="H80" s="268"/>
      <c r="I80" s="269"/>
      <c r="J80" s="91" t="s">
        <v>209</v>
      </c>
      <c r="K80" s="12"/>
      <c r="L80" s="283">
        <v>2024</v>
      </c>
      <c r="M80" s="283"/>
      <c r="N80" s="1" t="s">
        <v>149</v>
      </c>
      <c r="O80" s="25"/>
      <c r="P80" s="1" t="s">
        <v>147</v>
      </c>
      <c r="Q80" s="25"/>
      <c r="R80" s="92" t="s">
        <v>272</v>
      </c>
      <c r="AA80" s="23" t="str">
        <f>IF(OR(L80="",O80="",Q80=""),"※入力してください",IF(AND(VALUE(TEXT(L80,"0000")&amp;TEXT(O80,"00")&amp;TEXT(Q80,"00"))&gt;=forSystem!L30,VALUE(TEXT(L80,"0000")&amp;TEXT(O80,"00")&amp;TEXT(Q80,"00"))&lt;=forSystem!M30),"","※募集期間内ではありません"))</f>
        <v>※入力してください</v>
      </c>
      <c r="AG80" s="8"/>
    </row>
    <row r="81" spans="1:33">
      <c r="A81" s="244"/>
      <c r="B81" s="267"/>
      <c r="C81" s="268"/>
      <c r="D81" s="268"/>
      <c r="E81" s="268"/>
      <c r="F81" s="268"/>
      <c r="G81" s="268"/>
      <c r="H81" s="268"/>
      <c r="I81" s="269"/>
      <c r="J81" s="12"/>
      <c r="L81" s="23"/>
      <c r="AG81" s="8"/>
    </row>
    <row r="82" spans="1:33" ht="15" customHeight="1">
      <c r="A82" s="244"/>
      <c r="B82" s="267"/>
      <c r="C82" s="268"/>
      <c r="D82" s="268"/>
      <c r="E82" s="268"/>
      <c r="F82" s="268"/>
      <c r="G82" s="268"/>
      <c r="H82" s="268"/>
      <c r="I82" s="269"/>
      <c r="J82" s="112" t="s">
        <v>273</v>
      </c>
      <c r="K82" s="112"/>
      <c r="L82" s="112"/>
      <c r="M82" s="112"/>
      <c r="N82" s="112"/>
      <c r="O82" s="112"/>
      <c r="P82" s="12"/>
      <c r="Q82" s="281"/>
      <c r="R82" s="282"/>
      <c r="S82" s="1" t="s">
        <v>274</v>
      </c>
      <c r="T82" s="23" t="str">
        <f>IF(Q82="","※入力してください","")</f>
        <v>※入力してください</v>
      </c>
      <c r="AG82" s="8"/>
    </row>
    <row r="83" spans="1:33">
      <c r="A83" s="245"/>
      <c r="B83" s="274"/>
      <c r="C83" s="275"/>
      <c r="D83" s="275"/>
      <c r="E83" s="275"/>
      <c r="F83" s="275"/>
      <c r="G83" s="275"/>
      <c r="H83" s="275"/>
      <c r="I83" s="276"/>
      <c r="J83" s="16"/>
      <c r="K83" s="5"/>
      <c r="L83" s="5"/>
      <c r="M83" s="5"/>
      <c r="N83" s="5"/>
      <c r="O83" s="5"/>
      <c r="P83" s="5"/>
      <c r="Q83" s="5"/>
      <c r="R83" s="5"/>
      <c r="S83" s="5"/>
      <c r="T83" s="5"/>
      <c r="U83" s="5"/>
      <c r="V83" s="5"/>
      <c r="W83" s="5"/>
      <c r="X83" s="5"/>
      <c r="Y83" s="5"/>
      <c r="Z83" s="5"/>
      <c r="AA83" s="5"/>
      <c r="AB83" s="5"/>
      <c r="AC83" s="5"/>
      <c r="AD83" s="5"/>
      <c r="AE83" s="5"/>
      <c r="AF83" s="5"/>
      <c r="AG83" s="9"/>
    </row>
    <row r="84" spans="1:33" ht="5" customHeight="1">
      <c r="A84" s="215">
        <f ca="1">MAX(INDIRECT(ADDRESS(1,COLUMN())):INDIRECT(ADDRESS(ROW()-1,COLUMN())))+1</f>
        <v>19</v>
      </c>
      <c r="B84" s="291" t="s">
        <v>291</v>
      </c>
      <c r="C84" s="292"/>
      <c r="D84" s="292"/>
      <c r="E84" s="292"/>
      <c r="F84" s="292"/>
      <c r="G84" s="292"/>
      <c r="H84" s="292"/>
      <c r="I84" s="292"/>
      <c r="J84" s="12"/>
      <c r="AG84" s="8"/>
    </row>
    <row r="85" spans="1:33" ht="30" customHeight="1">
      <c r="A85" s="215"/>
      <c r="B85" s="292"/>
      <c r="C85" s="292"/>
      <c r="D85" s="292"/>
      <c r="E85" s="292"/>
      <c r="F85" s="292"/>
      <c r="G85" s="292"/>
      <c r="H85" s="292"/>
      <c r="I85" s="292"/>
      <c r="K85" s="277" t="s">
        <v>361</v>
      </c>
      <c r="L85" s="277"/>
      <c r="M85" s="277"/>
      <c r="N85" s="277"/>
      <c r="O85" s="277"/>
      <c r="P85" s="277"/>
      <c r="Q85" s="277"/>
      <c r="R85" s="277"/>
      <c r="S85" s="277"/>
      <c r="T85" s="277"/>
      <c r="U85" s="277"/>
      <c r="V85" s="277"/>
      <c r="W85" s="277"/>
      <c r="X85" s="277"/>
      <c r="Y85" s="277"/>
      <c r="Z85" s="277"/>
      <c r="AA85" s="277"/>
      <c r="AB85" s="277"/>
      <c r="AC85" s="277"/>
      <c r="AD85" s="277"/>
      <c r="AE85" s="277"/>
      <c r="AF85" s="277"/>
      <c r="AG85" s="278"/>
    </row>
    <row r="86" spans="1:33" ht="5" customHeight="1">
      <c r="A86" s="215"/>
      <c r="B86" s="292"/>
      <c r="C86" s="292"/>
      <c r="D86" s="292"/>
      <c r="E86" s="292"/>
      <c r="F86" s="292"/>
      <c r="G86" s="292"/>
      <c r="H86" s="292"/>
      <c r="I86" s="292"/>
      <c r="J86" s="12"/>
      <c r="AG86" s="8"/>
    </row>
    <row r="87" spans="1:33" ht="15" customHeight="1">
      <c r="A87" s="215"/>
      <c r="B87" s="292"/>
      <c r="C87" s="292"/>
      <c r="D87" s="292"/>
      <c r="E87" s="292"/>
      <c r="F87" s="292"/>
      <c r="G87" s="292"/>
      <c r="H87" s="292"/>
      <c r="I87" s="292"/>
      <c r="J87" s="11"/>
      <c r="K87" s="256"/>
      <c r="L87" s="257"/>
      <c r="M87" s="257"/>
      <c r="N87" s="257"/>
      <c r="O87" s="257"/>
      <c r="P87" s="257"/>
      <c r="Q87" s="257"/>
      <c r="R87" s="258"/>
      <c r="S87" s="30" t="str">
        <f>IF(AND(K87="",K91="",K95="",K99="",K103="" ),"※入力してください","")</f>
        <v>※入力してください</v>
      </c>
      <c r="T87" s="6"/>
      <c r="U87" s="23"/>
      <c r="V87" s="6"/>
      <c r="W87" s="6"/>
      <c r="X87" s="6"/>
      <c r="Y87" s="6"/>
      <c r="Z87" s="6"/>
      <c r="AA87" s="6"/>
      <c r="AB87" s="6"/>
      <c r="AC87" s="6"/>
      <c r="AD87" s="6"/>
      <c r="AE87" s="6"/>
      <c r="AF87" s="6"/>
      <c r="AG87" s="19"/>
    </row>
    <row r="88" spans="1:33" ht="5" customHeight="1">
      <c r="A88" s="215"/>
      <c r="B88" s="292"/>
      <c r="C88" s="292"/>
      <c r="D88" s="292"/>
      <c r="E88" s="292"/>
      <c r="F88" s="292"/>
      <c r="G88" s="292"/>
      <c r="H88" s="292"/>
      <c r="I88" s="292"/>
      <c r="J88" s="12"/>
      <c r="AG88" s="8"/>
    </row>
    <row r="89" spans="1:33" ht="30" customHeight="1">
      <c r="A89" s="215"/>
      <c r="B89" s="292"/>
      <c r="C89" s="292"/>
      <c r="D89" s="292"/>
      <c r="E89" s="292"/>
      <c r="F89" s="292"/>
      <c r="G89" s="292"/>
      <c r="H89" s="292"/>
      <c r="I89" s="292"/>
      <c r="K89" s="277" t="s">
        <v>363</v>
      </c>
      <c r="L89" s="277"/>
      <c r="M89" s="277"/>
      <c r="N89" s="277"/>
      <c r="O89" s="277"/>
      <c r="P89" s="277"/>
      <c r="Q89" s="277"/>
      <c r="R89" s="277"/>
      <c r="S89" s="277"/>
      <c r="T89" s="277"/>
      <c r="U89" s="277"/>
      <c r="V89" s="277"/>
      <c r="W89" s="277"/>
      <c r="X89" s="277"/>
      <c r="Y89" s="277"/>
      <c r="Z89" s="277"/>
      <c r="AA89" s="277"/>
      <c r="AB89" s="277"/>
      <c r="AC89" s="277"/>
      <c r="AD89" s="277"/>
      <c r="AE89" s="277"/>
      <c r="AF89" s="277"/>
      <c r="AG89" s="278"/>
    </row>
    <row r="90" spans="1:33" ht="5" customHeight="1">
      <c r="A90" s="215"/>
      <c r="B90" s="292"/>
      <c r="C90" s="292"/>
      <c r="D90" s="292"/>
      <c r="E90" s="292"/>
      <c r="F90" s="292"/>
      <c r="G90" s="292"/>
      <c r="H90" s="292"/>
      <c r="I90" s="292"/>
      <c r="J90" s="12"/>
      <c r="AG90" s="8"/>
    </row>
    <row r="91" spans="1:33" ht="15" customHeight="1">
      <c r="A91" s="215"/>
      <c r="B91" s="292"/>
      <c r="C91" s="292"/>
      <c r="D91" s="292"/>
      <c r="E91" s="292"/>
      <c r="F91" s="292"/>
      <c r="G91" s="292"/>
      <c r="H91" s="292"/>
      <c r="I91" s="292"/>
      <c r="J91" s="11"/>
      <c r="K91" s="256"/>
      <c r="L91" s="257"/>
      <c r="M91" s="257"/>
      <c r="N91" s="257"/>
      <c r="O91" s="257"/>
      <c r="P91" s="257"/>
      <c r="Q91" s="257"/>
      <c r="R91" s="258"/>
      <c r="S91" s="98" t="str">
        <f>IF(AND(K87="",K91="",K95="",K99="",K103="" ),"※入力してください","")</f>
        <v>※入力してください</v>
      </c>
      <c r="T91" s="97"/>
      <c r="U91" s="6"/>
      <c r="V91" s="232" t="s">
        <v>215</v>
      </c>
      <c r="W91" s="232"/>
      <c r="X91" s="25"/>
      <c r="Y91" s="1" t="s">
        <v>13</v>
      </c>
      <c r="Z91" s="17" t="s">
        <v>216</v>
      </c>
      <c r="AA91" s="25"/>
      <c r="AB91" s="1" t="s">
        <v>217</v>
      </c>
      <c r="AC91" s="30" t="str">
        <f>IF(K91="翌決算期までに新たに取り組む",IF(OR(X91="",AA91=""),"※入力してください",""),"")</f>
        <v/>
      </c>
      <c r="AD91" s="6"/>
      <c r="AE91" s="6"/>
      <c r="AF91" s="6"/>
      <c r="AG91" s="19"/>
    </row>
    <row r="92" spans="1:33" ht="5" customHeight="1">
      <c r="A92" s="215"/>
      <c r="B92" s="292"/>
      <c r="C92" s="292"/>
      <c r="D92" s="292"/>
      <c r="E92" s="292"/>
      <c r="F92" s="292"/>
      <c r="G92" s="292"/>
      <c r="H92" s="292"/>
      <c r="I92" s="292"/>
      <c r="J92" s="12"/>
      <c r="AG92" s="8"/>
    </row>
    <row r="93" spans="1:33" ht="30" customHeight="1">
      <c r="A93" s="215"/>
      <c r="B93" s="292"/>
      <c r="C93" s="292"/>
      <c r="D93" s="292"/>
      <c r="E93" s="292"/>
      <c r="F93" s="292"/>
      <c r="G93" s="292"/>
      <c r="H93" s="292"/>
      <c r="I93" s="292"/>
      <c r="K93" s="277" t="s">
        <v>362</v>
      </c>
      <c r="L93" s="277"/>
      <c r="M93" s="277"/>
      <c r="N93" s="277"/>
      <c r="O93" s="277"/>
      <c r="P93" s="277"/>
      <c r="Q93" s="277"/>
      <c r="R93" s="277"/>
      <c r="S93" s="277"/>
      <c r="T93" s="277"/>
      <c r="U93" s="277"/>
      <c r="V93" s="277"/>
      <c r="W93" s="277"/>
      <c r="X93" s="277"/>
      <c r="Y93" s="277"/>
      <c r="Z93" s="277"/>
      <c r="AA93" s="277"/>
      <c r="AB93" s="277"/>
      <c r="AC93" s="277"/>
      <c r="AD93" s="277"/>
      <c r="AE93" s="277"/>
      <c r="AF93" s="277"/>
      <c r="AG93" s="278"/>
    </row>
    <row r="94" spans="1:33" ht="5" customHeight="1">
      <c r="A94" s="215"/>
      <c r="B94" s="292"/>
      <c r="C94" s="292"/>
      <c r="D94" s="292"/>
      <c r="E94" s="292"/>
      <c r="F94" s="292"/>
      <c r="G94" s="292"/>
      <c r="H94" s="292"/>
      <c r="I94" s="292"/>
      <c r="J94" s="12"/>
      <c r="AG94" s="8"/>
    </row>
    <row r="95" spans="1:33" ht="15" customHeight="1">
      <c r="A95" s="215"/>
      <c r="B95" s="292"/>
      <c r="C95" s="292"/>
      <c r="D95" s="292"/>
      <c r="E95" s="292"/>
      <c r="F95" s="292"/>
      <c r="G95" s="292"/>
      <c r="H95" s="292"/>
      <c r="I95" s="292"/>
      <c r="J95" s="11"/>
      <c r="K95" s="256"/>
      <c r="L95" s="257"/>
      <c r="M95" s="257"/>
      <c r="N95" s="257"/>
      <c r="O95" s="257"/>
      <c r="P95" s="257"/>
      <c r="Q95" s="257"/>
      <c r="R95" s="258"/>
      <c r="S95" s="30" t="str">
        <f>IF(AND(K87="",K91="",K95="",K99="",K103="" ),"※入力してください","")</f>
        <v>※入力してください</v>
      </c>
      <c r="T95" s="6"/>
      <c r="U95" s="23"/>
      <c r="V95" s="6"/>
      <c r="W95" s="6"/>
      <c r="X95" s="6"/>
      <c r="Y95" s="6"/>
      <c r="Z95" s="6"/>
      <c r="AA95" s="6"/>
      <c r="AB95" s="6"/>
      <c r="AC95" s="6"/>
      <c r="AD95" s="6"/>
      <c r="AE95" s="6"/>
      <c r="AF95" s="6"/>
      <c r="AG95" s="19"/>
    </row>
    <row r="96" spans="1:33" ht="5" customHeight="1">
      <c r="A96" s="215"/>
      <c r="B96" s="292"/>
      <c r="C96" s="292"/>
      <c r="D96" s="292"/>
      <c r="E96" s="292"/>
      <c r="F96" s="292"/>
      <c r="G96" s="292"/>
      <c r="H96" s="292"/>
      <c r="I96" s="292"/>
      <c r="J96" s="12"/>
      <c r="AG96" s="8"/>
    </row>
    <row r="97" spans="1:33" ht="40" customHeight="1">
      <c r="A97" s="215"/>
      <c r="B97" s="292"/>
      <c r="C97" s="292"/>
      <c r="D97" s="292"/>
      <c r="E97" s="292"/>
      <c r="F97" s="292"/>
      <c r="G97" s="292"/>
      <c r="H97" s="292"/>
      <c r="I97" s="292"/>
      <c r="K97" s="277" t="s">
        <v>1432</v>
      </c>
      <c r="L97" s="277"/>
      <c r="M97" s="277"/>
      <c r="N97" s="277"/>
      <c r="O97" s="277"/>
      <c r="P97" s="277"/>
      <c r="Q97" s="277"/>
      <c r="R97" s="277"/>
      <c r="S97" s="277"/>
      <c r="T97" s="277"/>
      <c r="U97" s="277"/>
      <c r="V97" s="277"/>
      <c r="W97" s="277"/>
      <c r="X97" s="277"/>
      <c r="Y97" s="277"/>
      <c r="Z97" s="277"/>
      <c r="AA97" s="277"/>
      <c r="AB97" s="277"/>
      <c r="AC97" s="277"/>
      <c r="AD97" s="277"/>
      <c r="AE97" s="277"/>
      <c r="AF97" s="277"/>
      <c r="AG97" s="278"/>
    </row>
    <row r="98" spans="1:33" ht="5" customHeight="1">
      <c r="A98" s="215"/>
      <c r="B98" s="292"/>
      <c r="C98" s="292"/>
      <c r="D98" s="292"/>
      <c r="E98" s="292"/>
      <c r="F98" s="292"/>
      <c r="G98" s="292"/>
      <c r="H98" s="292"/>
      <c r="I98" s="292"/>
      <c r="J98" s="12"/>
      <c r="AG98" s="8"/>
    </row>
    <row r="99" spans="1:33" ht="15" customHeight="1">
      <c r="A99" s="215"/>
      <c r="B99" s="292"/>
      <c r="C99" s="292"/>
      <c r="D99" s="292"/>
      <c r="E99" s="292"/>
      <c r="F99" s="292"/>
      <c r="G99" s="292"/>
      <c r="H99" s="292"/>
      <c r="I99" s="292"/>
      <c r="J99" s="11"/>
      <c r="K99" s="256"/>
      <c r="L99" s="257"/>
      <c r="M99" s="257"/>
      <c r="N99" s="257"/>
      <c r="O99" s="257"/>
      <c r="P99" s="257"/>
      <c r="Q99" s="257"/>
      <c r="R99" s="258"/>
      <c r="S99" s="30" t="str">
        <f>IF(AND(K87="",K91="",K95="",K99="",K103="" ),"※入力してください","")</f>
        <v>※入力してください</v>
      </c>
      <c r="T99" s="6"/>
      <c r="U99" s="23"/>
      <c r="V99" s="6"/>
      <c r="W99" s="6"/>
      <c r="X99" s="6"/>
      <c r="Y99" s="6"/>
      <c r="Z99" s="6"/>
      <c r="AA99" s="6"/>
      <c r="AB99" s="6"/>
      <c r="AC99" s="6"/>
      <c r="AD99" s="6"/>
      <c r="AE99" s="6"/>
      <c r="AF99" s="6"/>
      <c r="AG99" s="19"/>
    </row>
    <row r="100" spans="1:33" ht="5" customHeight="1">
      <c r="A100" s="215"/>
      <c r="B100" s="292"/>
      <c r="C100" s="292"/>
      <c r="D100" s="292"/>
      <c r="E100" s="292"/>
      <c r="F100" s="292"/>
      <c r="G100" s="292"/>
      <c r="H100" s="292"/>
      <c r="I100" s="292"/>
      <c r="J100" s="12"/>
      <c r="AG100" s="8"/>
    </row>
    <row r="101" spans="1:33" ht="40" customHeight="1">
      <c r="A101" s="215"/>
      <c r="B101" s="292"/>
      <c r="C101" s="292"/>
      <c r="D101" s="292"/>
      <c r="E101" s="292"/>
      <c r="F101" s="292"/>
      <c r="G101" s="292"/>
      <c r="H101" s="292"/>
      <c r="I101" s="292"/>
      <c r="K101" s="277" t="s">
        <v>1433</v>
      </c>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8"/>
    </row>
    <row r="102" spans="1:33" ht="5" customHeight="1">
      <c r="A102" s="215"/>
      <c r="B102" s="292"/>
      <c r="C102" s="292"/>
      <c r="D102" s="292"/>
      <c r="E102" s="292"/>
      <c r="F102" s="292"/>
      <c r="G102" s="292"/>
      <c r="H102" s="292"/>
      <c r="I102" s="292"/>
      <c r="J102" s="12"/>
      <c r="AG102" s="8"/>
    </row>
    <row r="103" spans="1:33" ht="15" customHeight="1">
      <c r="A103" s="215"/>
      <c r="B103" s="292"/>
      <c r="C103" s="292"/>
      <c r="D103" s="292"/>
      <c r="E103" s="292"/>
      <c r="F103" s="292"/>
      <c r="G103" s="292"/>
      <c r="H103" s="292"/>
      <c r="I103" s="292"/>
      <c r="J103" s="11"/>
      <c r="K103" s="256"/>
      <c r="L103" s="257"/>
      <c r="M103" s="257"/>
      <c r="N103" s="257"/>
      <c r="O103" s="257"/>
      <c r="P103" s="257"/>
      <c r="Q103" s="257"/>
      <c r="R103" s="258"/>
      <c r="S103" s="30" t="str">
        <f>IF(AND(K87="",K91="",K95="",K99="",K103="" ),"※入力してください","")</f>
        <v>※入力してください</v>
      </c>
      <c r="T103" s="6"/>
      <c r="U103" s="23"/>
      <c r="V103" s="6"/>
      <c r="W103" s="6"/>
      <c r="X103" s="6"/>
      <c r="Y103" s="6"/>
      <c r="Z103" s="6"/>
      <c r="AA103" s="6"/>
      <c r="AB103" s="6"/>
      <c r="AC103" s="6"/>
      <c r="AD103" s="6"/>
      <c r="AE103" s="6"/>
      <c r="AF103" s="6"/>
      <c r="AG103" s="19"/>
    </row>
    <row r="104" spans="1:33" ht="5" customHeight="1">
      <c r="A104" s="215"/>
      <c r="B104" s="292"/>
      <c r="C104" s="292"/>
      <c r="D104" s="292"/>
      <c r="E104" s="292"/>
      <c r="F104" s="292"/>
      <c r="G104" s="292"/>
      <c r="H104" s="292"/>
      <c r="I104" s="292"/>
      <c r="J104" s="16"/>
      <c r="K104" s="5"/>
      <c r="L104" s="5"/>
      <c r="M104" s="5"/>
      <c r="N104" s="5"/>
      <c r="O104" s="5"/>
      <c r="P104" s="5"/>
      <c r="Q104" s="5"/>
      <c r="R104" s="5"/>
      <c r="S104" s="5"/>
      <c r="T104" s="5"/>
      <c r="U104" s="5"/>
      <c r="V104" s="5"/>
      <c r="W104" s="5"/>
      <c r="X104" s="5"/>
      <c r="Y104" s="5"/>
      <c r="Z104" s="5"/>
      <c r="AA104" s="5"/>
      <c r="AB104" s="5"/>
      <c r="AC104" s="5"/>
      <c r="AD104" s="5"/>
      <c r="AE104" s="5"/>
      <c r="AF104" s="5"/>
      <c r="AG104" s="9"/>
    </row>
    <row r="105" spans="1:33" ht="5" customHeight="1">
      <c r="A105" s="215">
        <f ca="1">MAX(INDIRECT(ADDRESS(1,COLUMN())):INDIRECT(ADDRESS(ROW()-1,COLUMN())))+1</f>
        <v>20</v>
      </c>
      <c r="B105" s="261" t="s">
        <v>1421</v>
      </c>
      <c r="C105" s="216"/>
      <c r="D105" s="216"/>
      <c r="E105" s="216"/>
      <c r="F105" s="216"/>
      <c r="G105" s="216"/>
      <c r="H105" s="216"/>
      <c r="I105" s="216"/>
      <c r="J105" s="12"/>
      <c r="AG105" s="8"/>
    </row>
    <row r="106" spans="1:33" ht="15" customHeight="1">
      <c r="A106" s="215"/>
      <c r="B106" s="216"/>
      <c r="C106" s="216"/>
      <c r="D106" s="216"/>
      <c r="E106" s="216"/>
      <c r="F106" s="216"/>
      <c r="G106" s="216"/>
      <c r="H106" s="216"/>
      <c r="I106" s="216"/>
      <c r="J106" s="12"/>
      <c r="K106" s="273"/>
      <c r="L106" s="241"/>
      <c r="M106" s="241"/>
      <c r="N106" s="241"/>
      <c r="O106" s="242"/>
      <c r="P106" s="23"/>
      <c r="Q106" s="23" t="str">
        <f>IF(K106="","※入力してください",IF(K106="有（改善していない）","要件を満たしていません",""))</f>
        <v>※入力してください</v>
      </c>
      <c r="R106" s="12"/>
      <c r="S106" s="12"/>
      <c r="T106" s="12"/>
      <c r="U106" s="12"/>
      <c r="V106" s="12"/>
      <c r="W106" s="12"/>
      <c r="X106" s="12"/>
      <c r="Y106" s="12"/>
      <c r="Z106" s="12"/>
      <c r="AA106" s="12"/>
      <c r="AB106" s="12"/>
      <c r="AC106" s="12"/>
      <c r="AD106" s="12"/>
      <c r="AE106" s="12"/>
      <c r="AF106" s="12"/>
      <c r="AG106" s="20"/>
    </row>
    <row r="107" spans="1:33" ht="20" customHeight="1">
      <c r="A107" s="215"/>
      <c r="B107" s="216"/>
      <c r="C107" s="216"/>
      <c r="D107" s="216"/>
      <c r="E107" s="216"/>
      <c r="F107" s="216"/>
      <c r="G107" s="216"/>
      <c r="H107" s="216"/>
      <c r="I107" s="216"/>
      <c r="J107" s="12"/>
      <c r="K107" s="1" t="s">
        <v>365</v>
      </c>
      <c r="AG107" s="8"/>
    </row>
    <row r="108" spans="1:33" ht="15" customHeight="1">
      <c r="A108" s="215"/>
      <c r="B108" s="216"/>
      <c r="C108" s="216"/>
      <c r="D108" s="216"/>
      <c r="E108" s="216"/>
      <c r="F108" s="216"/>
      <c r="G108" s="216"/>
      <c r="H108" s="216"/>
      <c r="I108" s="216"/>
      <c r="J108" s="11"/>
      <c r="K108" s="11" t="s">
        <v>153</v>
      </c>
      <c r="L108" s="6"/>
      <c r="M108" s="6"/>
      <c r="N108" s="270"/>
      <c r="O108" s="271"/>
      <c r="P108" s="1" t="s">
        <v>10</v>
      </c>
      <c r="Q108" s="25"/>
      <c r="R108" s="1" t="s">
        <v>13</v>
      </c>
      <c r="S108" s="30" t="str">
        <f>IF(K106="有（改善した）",IF(OR(N108="",Q108=""),"※入力してください",IF(VALUE(N108&amp;TEXT(Q108,"00"))&gt;=VALUE(forSystem!L34&amp;TEXT(forSystem!M34,"00")),"要件を満たしていない可能性があります","")),"")</f>
        <v/>
      </c>
      <c r="T108" s="6"/>
      <c r="U108" s="23"/>
      <c r="V108" s="6"/>
      <c r="W108" s="6"/>
      <c r="X108" s="6"/>
      <c r="Y108" s="6"/>
      <c r="Z108" s="6"/>
      <c r="AA108" s="6"/>
      <c r="AB108" s="6"/>
      <c r="AC108" s="6"/>
      <c r="AD108" s="6"/>
      <c r="AE108" s="6"/>
      <c r="AF108" s="6"/>
      <c r="AG108" s="19"/>
    </row>
    <row r="109" spans="1:33" ht="5" customHeight="1">
      <c r="A109" s="215"/>
      <c r="B109" s="216"/>
      <c r="C109" s="216"/>
      <c r="D109" s="216"/>
      <c r="E109" s="216"/>
      <c r="F109" s="216"/>
      <c r="G109" s="216"/>
      <c r="H109" s="216"/>
      <c r="I109" s="216"/>
      <c r="J109" s="16"/>
      <c r="K109" s="5"/>
      <c r="L109" s="5"/>
      <c r="M109" s="5"/>
      <c r="N109" s="5"/>
      <c r="O109" s="5"/>
      <c r="P109" s="5"/>
      <c r="Q109" s="5"/>
      <c r="R109" s="5"/>
      <c r="S109" s="5"/>
      <c r="T109" s="5"/>
      <c r="U109" s="5"/>
      <c r="V109" s="5"/>
      <c r="W109" s="5"/>
      <c r="X109" s="5"/>
      <c r="Y109" s="5"/>
      <c r="Z109" s="5"/>
      <c r="AA109" s="5"/>
      <c r="AB109" s="5"/>
      <c r="AC109" s="5"/>
      <c r="AD109" s="5"/>
      <c r="AE109" s="5"/>
      <c r="AF109" s="5"/>
      <c r="AG109" s="9"/>
    </row>
    <row r="110" spans="1:33" ht="5" customHeight="1">
      <c r="A110" s="215">
        <f ca="1">MAX(INDIRECT(ADDRESS(1,COLUMN())):INDIRECT(ADDRESS(ROW()-1,COLUMN())))+1</f>
        <v>21</v>
      </c>
      <c r="B110" s="285" t="s">
        <v>1422</v>
      </c>
      <c r="C110" s="286"/>
      <c r="D110" s="286"/>
      <c r="E110" s="286"/>
      <c r="F110" s="286"/>
      <c r="G110" s="286"/>
      <c r="H110" s="286"/>
      <c r="I110" s="286"/>
      <c r="J110" s="12"/>
      <c r="AG110" s="8"/>
    </row>
    <row r="111" spans="1:33" ht="15" customHeight="1">
      <c r="A111" s="215"/>
      <c r="B111" s="286"/>
      <c r="C111" s="286"/>
      <c r="D111" s="286"/>
      <c r="E111" s="286"/>
      <c r="F111" s="286"/>
      <c r="G111" s="286"/>
      <c r="H111" s="286"/>
      <c r="I111" s="286"/>
      <c r="J111" s="12"/>
      <c r="K111" s="270"/>
      <c r="L111" s="271"/>
      <c r="M111" s="23" t="str">
        <f>IF(K111="","※入力してください","")</f>
        <v>※入力してください</v>
      </c>
      <c r="N111" s="17"/>
      <c r="O111" s="12"/>
      <c r="P111" s="12"/>
      <c r="Q111" s="12"/>
      <c r="R111" s="12"/>
      <c r="S111" s="12"/>
      <c r="T111" s="12"/>
      <c r="U111" s="12"/>
      <c r="V111" s="12"/>
      <c r="W111" s="12"/>
      <c r="X111" s="12"/>
      <c r="Y111" s="12"/>
      <c r="Z111" s="12"/>
      <c r="AA111" s="12"/>
      <c r="AB111" s="12"/>
      <c r="AC111" s="12"/>
      <c r="AD111" s="12"/>
      <c r="AE111" s="12"/>
      <c r="AF111" s="12"/>
      <c r="AG111" s="20"/>
    </row>
    <row r="112" spans="1:33" ht="16" customHeight="1">
      <c r="A112" s="215"/>
      <c r="B112" s="286"/>
      <c r="C112" s="286"/>
      <c r="D112" s="286"/>
      <c r="E112" s="286"/>
      <c r="F112" s="286"/>
      <c r="G112" s="286"/>
      <c r="H112" s="286"/>
      <c r="I112" s="286"/>
      <c r="J112" s="12"/>
      <c r="K112" s="1" t="s">
        <v>169</v>
      </c>
      <c r="O112" s="23"/>
      <c r="P112" s="23" t="str">
        <f>IF(K111="ア．有",IF(OR(P113="",S113="",U113=""),"※入力してください",""),"")</f>
        <v/>
      </c>
      <c r="W112" s="23"/>
      <c r="Z112" s="23" t="str">
        <f>IF(K111="ア．有",IF(OR(Z113="",AC113="",AE113=""),"※入力してください",""),"")</f>
        <v/>
      </c>
      <c r="AG112" s="8"/>
    </row>
    <row r="113" spans="1:33" ht="15" customHeight="1">
      <c r="A113" s="215"/>
      <c r="B113" s="286"/>
      <c r="C113" s="286"/>
      <c r="D113" s="286"/>
      <c r="E113" s="286"/>
      <c r="F113" s="286"/>
      <c r="G113" s="286"/>
      <c r="H113" s="286"/>
      <c r="I113" s="286"/>
      <c r="J113" s="12"/>
      <c r="K113" s="11" t="s">
        <v>207</v>
      </c>
      <c r="L113" s="6"/>
      <c r="M113" s="6"/>
      <c r="N113" s="17"/>
      <c r="O113" s="6"/>
      <c r="P113" s="270"/>
      <c r="Q113" s="271"/>
      <c r="R113" s="1" t="s">
        <v>10</v>
      </c>
      <c r="S113" s="25"/>
      <c r="T113" s="1" t="s">
        <v>13</v>
      </c>
      <c r="U113" s="25"/>
      <c r="V113" s="6" t="s">
        <v>16</v>
      </c>
      <c r="W113" s="6" t="s">
        <v>17</v>
      </c>
      <c r="X113" s="1" t="s">
        <v>208</v>
      </c>
      <c r="Z113" s="270"/>
      <c r="AA113" s="271"/>
      <c r="AB113" s="1" t="s">
        <v>10</v>
      </c>
      <c r="AC113" s="25"/>
      <c r="AD113" s="1" t="s">
        <v>13</v>
      </c>
      <c r="AE113" s="25"/>
      <c r="AF113" s="6" t="s">
        <v>16</v>
      </c>
      <c r="AG113" s="19"/>
    </row>
    <row r="114" spans="1:33" ht="5" customHeight="1">
      <c r="A114" s="215"/>
      <c r="B114" s="286"/>
      <c r="C114" s="286"/>
      <c r="D114" s="286"/>
      <c r="E114" s="286"/>
      <c r="F114" s="286"/>
      <c r="G114" s="286"/>
      <c r="H114" s="286"/>
      <c r="I114" s="286"/>
      <c r="J114" s="16"/>
      <c r="K114" s="5"/>
      <c r="L114" s="5"/>
      <c r="M114" s="5"/>
      <c r="N114" s="5"/>
      <c r="O114" s="5"/>
      <c r="P114" s="5"/>
      <c r="Q114" s="5"/>
      <c r="R114" s="5"/>
      <c r="S114" s="5"/>
      <c r="T114" s="5"/>
      <c r="U114" s="5"/>
      <c r="V114" s="5"/>
      <c r="W114" s="5"/>
      <c r="X114" s="5"/>
      <c r="Y114" s="5"/>
      <c r="Z114" s="5"/>
      <c r="AA114" s="5"/>
      <c r="AB114" s="5"/>
      <c r="AC114" s="5"/>
      <c r="AD114" s="5"/>
      <c r="AE114" s="5"/>
      <c r="AF114" s="5"/>
      <c r="AG114" s="9"/>
    </row>
    <row r="115" spans="1:33" ht="5" customHeight="1">
      <c r="A115" s="215">
        <f ca="1">MAX(INDIRECT(ADDRESS(1,COLUMN())):INDIRECT(ADDRESS(ROW()-1,COLUMN())))+1</f>
        <v>22</v>
      </c>
      <c r="B115" s="285" t="s">
        <v>411</v>
      </c>
      <c r="C115" s="286"/>
      <c r="D115" s="286"/>
      <c r="E115" s="286"/>
      <c r="F115" s="286"/>
      <c r="G115" s="286"/>
      <c r="H115" s="286"/>
      <c r="I115" s="286"/>
      <c r="J115" s="12"/>
      <c r="AG115" s="8"/>
    </row>
    <row r="116" spans="1:33" ht="15" customHeight="1">
      <c r="A116" s="215"/>
      <c r="B116" s="286"/>
      <c r="C116" s="286"/>
      <c r="D116" s="286"/>
      <c r="E116" s="286"/>
      <c r="F116" s="286"/>
      <c r="G116" s="286"/>
      <c r="H116" s="286"/>
      <c r="I116" s="286"/>
      <c r="J116" s="12"/>
      <c r="K116" s="270"/>
      <c r="L116" s="271"/>
      <c r="M116" s="23" t="str">
        <f>IF(K116="","※入力してください","")</f>
        <v>※入力してください</v>
      </c>
      <c r="N116" s="17"/>
      <c r="O116" s="12"/>
      <c r="P116" s="12"/>
      <c r="Q116" s="12"/>
      <c r="R116" s="12"/>
      <c r="S116" s="12"/>
      <c r="T116" s="12"/>
      <c r="U116" s="12"/>
      <c r="V116" s="12"/>
      <c r="W116" s="12"/>
      <c r="X116" s="12"/>
      <c r="Y116" s="12"/>
      <c r="Z116" s="12"/>
      <c r="AA116" s="12"/>
      <c r="AB116" s="12"/>
      <c r="AC116" s="12"/>
      <c r="AD116" s="12"/>
      <c r="AE116" s="12"/>
      <c r="AF116" s="12"/>
      <c r="AG116" s="20"/>
    </row>
    <row r="117" spans="1:33" ht="20" customHeight="1">
      <c r="A117" s="215"/>
      <c r="B117" s="286"/>
      <c r="C117" s="286"/>
      <c r="D117" s="286"/>
      <c r="E117" s="286"/>
      <c r="F117" s="286"/>
      <c r="G117" s="286"/>
      <c r="H117" s="286"/>
      <c r="I117" s="286"/>
      <c r="J117" s="12"/>
      <c r="K117" s="1" t="s">
        <v>364</v>
      </c>
      <c r="AG117" s="8"/>
    </row>
    <row r="118" spans="1:33" ht="15" customHeight="1">
      <c r="A118" s="215"/>
      <c r="B118" s="286"/>
      <c r="C118" s="286"/>
      <c r="D118" s="286"/>
      <c r="E118" s="286"/>
      <c r="F118" s="286"/>
      <c r="G118" s="286"/>
      <c r="H118" s="286"/>
      <c r="I118" s="286"/>
      <c r="J118" s="12"/>
      <c r="K118" s="11" t="s">
        <v>1047</v>
      </c>
      <c r="L118" s="6"/>
      <c r="M118" s="6"/>
      <c r="N118" s="6"/>
      <c r="O118" s="256"/>
      <c r="P118" s="257"/>
      <c r="Q118" s="257"/>
      <c r="R118" s="257"/>
      <c r="S118" s="257"/>
      <c r="T118" s="257"/>
      <c r="U118" s="257"/>
      <c r="V118" s="257"/>
      <c r="W118" s="257"/>
      <c r="X118" s="257"/>
      <c r="Y118" s="257"/>
      <c r="Z118" s="257"/>
      <c r="AA118" s="257"/>
      <c r="AB118" s="257"/>
      <c r="AC118" s="257"/>
      <c r="AD118" s="257"/>
      <c r="AE118" s="257"/>
      <c r="AF118" s="258"/>
      <c r="AG118" s="19"/>
    </row>
    <row r="119" spans="1:33">
      <c r="A119" s="215"/>
      <c r="B119" s="286"/>
      <c r="C119" s="286"/>
      <c r="D119" s="286"/>
      <c r="E119" s="286"/>
      <c r="F119" s="286"/>
      <c r="G119" s="286"/>
      <c r="H119" s="286"/>
      <c r="I119" s="286"/>
      <c r="J119" s="12"/>
      <c r="O119" s="23" t="str">
        <f>IF(K116="ア．有",IF(O118="","※入力してください",""),"")</f>
        <v/>
      </c>
      <c r="AG119" s="8"/>
    </row>
    <row r="120" spans="1:33" ht="15" customHeight="1">
      <c r="A120" s="215"/>
      <c r="B120" s="286"/>
      <c r="C120" s="286"/>
      <c r="D120" s="286"/>
      <c r="E120" s="286"/>
      <c r="F120" s="286"/>
      <c r="G120" s="286"/>
      <c r="H120" s="286"/>
      <c r="I120" s="286"/>
      <c r="J120" s="12"/>
      <c r="K120" s="11" t="s">
        <v>1048</v>
      </c>
      <c r="L120" s="6"/>
      <c r="M120" s="6"/>
      <c r="N120" s="6"/>
      <c r="O120" s="256"/>
      <c r="P120" s="257"/>
      <c r="Q120" s="257"/>
      <c r="R120" s="257"/>
      <c r="S120" s="257"/>
      <c r="T120" s="257"/>
      <c r="U120" s="257"/>
      <c r="V120" s="257"/>
      <c r="W120" s="257"/>
      <c r="X120" s="257"/>
      <c r="Y120" s="257"/>
      <c r="Z120" s="257"/>
      <c r="AA120" s="257"/>
      <c r="AB120" s="257"/>
      <c r="AC120" s="257"/>
      <c r="AD120" s="257"/>
      <c r="AE120" s="257"/>
      <c r="AF120" s="258"/>
      <c r="AG120" s="19"/>
    </row>
    <row r="121" spans="1:33">
      <c r="A121" s="215"/>
      <c r="B121" s="286"/>
      <c r="C121" s="286"/>
      <c r="D121" s="286"/>
      <c r="E121" s="286"/>
      <c r="F121" s="286"/>
      <c r="G121" s="286"/>
      <c r="H121" s="286"/>
      <c r="I121" s="286"/>
      <c r="J121" s="12"/>
      <c r="O121" s="23"/>
      <c r="AG121" s="8"/>
    </row>
    <row r="122" spans="1:33" ht="15" customHeight="1">
      <c r="A122" s="215"/>
      <c r="B122" s="286"/>
      <c r="C122" s="286"/>
      <c r="D122" s="286"/>
      <c r="E122" s="286"/>
      <c r="F122" s="286"/>
      <c r="G122" s="286"/>
      <c r="H122" s="286"/>
      <c r="I122" s="286"/>
      <c r="J122" s="12"/>
      <c r="K122" s="11" t="s">
        <v>1049</v>
      </c>
      <c r="L122" s="6"/>
      <c r="M122" s="6"/>
      <c r="N122" s="6"/>
      <c r="O122" s="256"/>
      <c r="P122" s="257"/>
      <c r="Q122" s="257"/>
      <c r="R122" s="257"/>
      <c r="S122" s="257"/>
      <c r="T122" s="257"/>
      <c r="U122" s="257"/>
      <c r="V122" s="257"/>
      <c r="W122" s="257"/>
      <c r="X122" s="257"/>
      <c r="Y122" s="257"/>
      <c r="Z122" s="257"/>
      <c r="AA122" s="257"/>
      <c r="AB122" s="257"/>
      <c r="AC122" s="257"/>
      <c r="AD122" s="257"/>
      <c r="AE122" s="257"/>
      <c r="AF122" s="258"/>
      <c r="AG122" s="19"/>
    </row>
    <row r="123" spans="1:33">
      <c r="A123" s="215"/>
      <c r="B123" s="286"/>
      <c r="C123" s="286"/>
      <c r="D123" s="286"/>
      <c r="E123" s="286"/>
      <c r="F123" s="286"/>
      <c r="G123" s="286"/>
      <c r="H123" s="286"/>
      <c r="I123" s="286"/>
      <c r="J123" s="12"/>
      <c r="O123" s="23" t="str">
        <f>IF(K116="ア．有",IF(O122="","※入力してください",""),"")</f>
        <v/>
      </c>
      <c r="AG123" s="8"/>
    </row>
    <row r="124" spans="1:33" ht="15" customHeight="1">
      <c r="A124" s="215"/>
      <c r="B124" s="286"/>
      <c r="C124" s="286"/>
      <c r="D124" s="286"/>
      <c r="E124" s="286"/>
      <c r="F124" s="286"/>
      <c r="G124" s="286"/>
      <c r="H124" s="286"/>
      <c r="I124" s="286"/>
      <c r="J124" s="12"/>
      <c r="K124" s="10" t="s">
        <v>22</v>
      </c>
      <c r="L124" s="6"/>
      <c r="M124" s="6"/>
      <c r="N124" s="6" t="s">
        <v>210</v>
      </c>
      <c r="O124" s="8"/>
      <c r="P124" s="270"/>
      <c r="Q124" s="271"/>
      <c r="R124" s="1" t="s">
        <v>10</v>
      </c>
      <c r="S124" s="25"/>
      <c r="T124" s="1" t="s">
        <v>13</v>
      </c>
      <c r="U124" s="25"/>
      <c r="V124" s="6" t="s">
        <v>16</v>
      </c>
      <c r="W124" s="6" t="s">
        <v>17</v>
      </c>
      <c r="X124" s="1" t="s">
        <v>208</v>
      </c>
      <c r="Z124" s="270"/>
      <c r="AA124" s="271"/>
      <c r="AB124" s="1" t="s">
        <v>10</v>
      </c>
      <c r="AC124" s="25"/>
      <c r="AD124" s="1" t="s">
        <v>13</v>
      </c>
      <c r="AE124" s="25"/>
      <c r="AF124" s="6" t="s">
        <v>16</v>
      </c>
      <c r="AG124" s="19"/>
    </row>
    <row r="125" spans="1:33">
      <c r="A125" s="215"/>
      <c r="B125" s="286"/>
      <c r="C125" s="286"/>
      <c r="D125" s="286"/>
      <c r="E125" s="286"/>
      <c r="F125" s="286"/>
      <c r="G125" s="286"/>
      <c r="H125" s="286"/>
      <c r="I125" s="286"/>
      <c r="J125" s="16"/>
      <c r="K125" s="5"/>
      <c r="L125" s="5"/>
      <c r="M125" s="5"/>
      <c r="N125" s="5"/>
      <c r="O125" s="22"/>
      <c r="P125" s="22" t="str">
        <f>IF(K116="ア．有",IF(OR(P124="",S124="",U124=""),"※入力してください",""),"")</f>
        <v/>
      </c>
      <c r="Q125" s="5"/>
      <c r="R125" s="5"/>
      <c r="S125" s="5"/>
      <c r="T125" s="5"/>
      <c r="U125" s="5"/>
      <c r="V125" s="5"/>
      <c r="W125" s="22"/>
      <c r="X125" s="5"/>
      <c r="Y125" s="5"/>
      <c r="Z125" s="22" t="str">
        <f>IF(K116="ア．有",IF(OR(Z124="",AC124="",AE124=""),"※入力してください",""),"")</f>
        <v/>
      </c>
      <c r="AA125" s="5"/>
      <c r="AB125" s="5"/>
      <c r="AC125" s="5"/>
      <c r="AD125" s="5"/>
      <c r="AE125" s="5"/>
      <c r="AF125" s="5"/>
      <c r="AG125" s="9"/>
    </row>
    <row r="126" spans="1:33" ht="5" customHeight="1">
      <c r="A126" s="215">
        <f ca="1">MAX(INDIRECT(ADDRESS(1,COLUMN())):INDIRECT(ADDRESS(ROW()-1,COLUMN())))+1</f>
        <v>23</v>
      </c>
      <c r="B126" s="216" t="s">
        <v>129</v>
      </c>
      <c r="C126" s="216"/>
      <c r="D126" s="216"/>
      <c r="E126" s="216"/>
      <c r="F126" s="216"/>
      <c r="G126" s="216"/>
      <c r="H126" s="216"/>
      <c r="I126" s="216"/>
      <c r="J126" s="12"/>
      <c r="AG126" s="8"/>
    </row>
    <row r="127" spans="1:33" ht="15" customHeight="1">
      <c r="A127" s="215"/>
      <c r="B127" s="216"/>
      <c r="C127" s="216"/>
      <c r="D127" s="216"/>
      <c r="E127" s="216"/>
      <c r="F127" s="216"/>
      <c r="G127" s="216"/>
      <c r="H127" s="216"/>
      <c r="I127" s="216"/>
      <c r="J127" s="12"/>
      <c r="K127" s="270"/>
      <c r="L127" s="271"/>
      <c r="M127" s="23" t="str">
        <f>IF(K127="","※入力してください",IF(AND(K127="無",Q82&gt;=10),"※従業員数が10名以上の場合は必須です",""))</f>
        <v>※入力してください</v>
      </c>
      <c r="N127" s="30"/>
      <c r="O127" s="12"/>
      <c r="P127" s="12"/>
      <c r="Q127" s="12"/>
      <c r="R127" s="12"/>
      <c r="S127" s="12"/>
      <c r="T127" s="12"/>
      <c r="U127" s="12"/>
      <c r="V127" s="12"/>
      <c r="W127" s="12"/>
      <c r="X127" s="12"/>
      <c r="Y127" s="12"/>
      <c r="Z127" s="12"/>
      <c r="AA127" s="12"/>
      <c r="AB127" s="12"/>
      <c r="AC127" s="12"/>
      <c r="AD127" s="12"/>
      <c r="AE127" s="12"/>
      <c r="AF127" s="12"/>
      <c r="AG127" s="20"/>
    </row>
    <row r="128" spans="1:33" ht="16" customHeight="1">
      <c r="A128" s="215"/>
      <c r="B128" s="216"/>
      <c r="C128" s="216"/>
      <c r="D128" s="216"/>
      <c r="E128" s="216"/>
      <c r="F128" s="216"/>
      <c r="G128" s="216"/>
      <c r="H128" s="216"/>
      <c r="I128" s="216"/>
      <c r="J128" s="12"/>
      <c r="K128" s="1" t="s">
        <v>18</v>
      </c>
      <c r="AG128" s="8"/>
    </row>
    <row r="129" spans="1:33" ht="15" customHeight="1">
      <c r="A129" s="215"/>
      <c r="B129" s="216"/>
      <c r="C129" s="216"/>
      <c r="D129" s="216"/>
      <c r="E129" s="216"/>
      <c r="F129" s="216"/>
      <c r="G129" s="216"/>
      <c r="H129" s="216"/>
      <c r="I129" s="216"/>
      <c r="J129" s="12"/>
      <c r="K129" s="11" t="s">
        <v>24</v>
      </c>
      <c r="L129" s="6"/>
      <c r="M129" s="6"/>
      <c r="N129" s="6"/>
      <c r="O129" s="6"/>
      <c r="P129" s="6"/>
      <c r="R129" s="153"/>
      <c r="S129" s="30" t="str">
        <f>IF(AND(K127="有",R129=""),"※入力してください","")</f>
        <v/>
      </c>
      <c r="T129" s="6"/>
      <c r="U129" s="6"/>
      <c r="V129" s="6"/>
      <c r="W129" s="6"/>
      <c r="X129" s="6"/>
      <c r="AC129" s="6"/>
      <c r="AD129" s="6"/>
      <c r="AE129" s="6"/>
      <c r="AF129" s="6"/>
      <c r="AG129" s="19"/>
    </row>
    <row r="130" spans="1:33" ht="5" customHeight="1">
      <c r="A130" s="215"/>
      <c r="B130" s="216"/>
      <c r="C130" s="216"/>
      <c r="D130" s="216"/>
      <c r="E130" s="216"/>
      <c r="F130" s="216"/>
      <c r="G130" s="216"/>
      <c r="H130" s="216"/>
      <c r="I130" s="216"/>
      <c r="J130" s="16"/>
      <c r="K130" s="5"/>
      <c r="L130" s="5"/>
      <c r="M130" s="5"/>
      <c r="N130" s="5"/>
      <c r="O130" s="5"/>
      <c r="P130" s="5"/>
      <c r="Q130" s="5"/>
      <c r="R130" s="5"/>
      <c r="S130" s="5"/>
      <c r="T130" s="5"/>
      <c r="U130" s="5"/>
      <c r="V130" s="5"/>
      <c r="W130" s="5"/>
      <c r="X130" s="5"/>
      <c r="Y130" s="5"/>
      <c r="Z130" s="5"/>
      <c r="AA130" s="5"/>
      <c r="AB130" s="5"/>
      <c r="AC130" s="5"/>
      <c r="AD130" s="5"/>
      <c r="AE130" s="5"/>
      <c r="AF130" s="5"/>
      <c r="AG130" s="9"/>
    </row>
    <row r="131" spans="1:33" ht="5" customHeight="1">
      <c r="A131" s="215">
        <f ca="1">MAX(INDIRECT(ADDRESS(1,COLUMN())):INDIRECT(ADDRESS(ROW()-1,COLUMN())))+1</f>
        <v>24</v>
      </c>
      <c r="B131" s="216" t="s">
        <v>130</v>
      </c>
      <c r="C131" s="216"/>
      <c r="D131" s="216"/>
      <c r="E131" s="216"/>
      <c r="F131" s="216"/>
      <c r="G131" s="216"/>
      <c r="H131" s="216"/>
      <c r="I131" s="216"/>
      <c r="J131" s="12"/>
      <c r="AG131" s="8"/>
    </row>
    <row r="132" spans="1:33" ht="15" customHeight="1">
      <c r="A132" s="215"/>
      <c r="B132" s="216"/>
      <c r="C132" s="216"/>
      <c r="D132" s="216"/>
      <c r="E132" s="216"/>
      <c r="F132" s="216"/>
      <c r="G132" s="216"/>
      <c r="H132" s="216"/>
      <c r="I132" s="216"/>
      <c r="J132" s="12"/>
      <c r="K132" s="270"/>
      <c r="L132" s="271"/>
      <c r="M132" s="23" t="str">
        <f>IF(K132="","※入力してください","")</f>
        <v>※入力してください</v>
      </c>
      <c r="N132" s="17"/>
      <c r="O132" s="12"/>
      <c r="P132" s="12"/>
      <c r="Q132" s="12"/>
      <c r="R132" s="12"/>
      <c r="S132" s="12"/>
      <c r="T132" s="12"/>
      <c r="U132" s="12"/>
      <c r="V132" s="12"/>
      <c r="W132" s="12"/>
      <c r="X132" s="12"/>
      <c r="Y132" s="12"/>
      <c r="Z132" s="12"/>
      <c r="AA132" s="12"/>
      <c r="AB132" s="12"/>
      <c r="AC132" s="12"/>
      <c r="AD132" s="12"/>
      <c r="AE132" s="12"/>
      <c r="AF132" s="12"/>
      <c r="AG132" s="20"/>
    </row>
    <row r="133" spans="1:33" ht="5" customHeight="1">
      <c r="A133" s="215"/>
      <c r="B133" s="216"/>
      <c r="C133" s="216"/>
      <c r="D133" s="216"/>
      <c r="E133" s="216"/>
      <c r="F133" s="216"/>
      <c r="G133" s="216"/>
      <c r="H133" s="216"/>
      <c r="I133" s="216"/>
      <c r="J133" s="16"/>
      <c r="K133" s="5"/>
      <c r="L133" s="5"/>
      <c r="M133" s="5"/>
      <c r="N133" s="5"/>
      <c r="O133" s="5"/>
      <c r="P133" s="5"/>
      <c r="Q133" s="5"/>
      <c r="R133" s="5"/>
      <c r="S133" s="5"/>
      <c r="T133" s="5"/>
      <c r="U133" s="5"/>
      <c r="V133" s="5"/>
      <c r="W133" s="5"/>
      <c r="X133" s="5"/>
      <c r="Y133" s="5"/>
      <c r="Z133" s="5"/>
      <c r="AA133" s="5"/>
      <c r="AB133" s="5"/>
      <c r="AC133" s="5"/>
      <c r="AD133" s="5"/>
      <c r="AE133" s="5"/>
      <c r="AF133" s="5"/>
      <c r="AG133" s="9"/>
    </row>
    <row r="134" spans="1:33" ht="5" customHeight="1">
      <c r="A134" s="215">
        <f ca="1">MAX(INDIRECT(ADDRESS(1,COLUMN())):INDIRECT(ADDRESS(ROW()-1,COLUMN())))+1</f>
        <v>25</v>
      </c>
      <c r="B134" s="216" t="s">
        <v>366</v>
      </c>
      <c r="C134" s="216"/>
      <c r="D134" s="216"/>
      <c r="E134" s="216"/>
      <c r="F134" s="216"/>
      <c r="G134" s="216"/>
      <c r="H134" s="216"/>
      <c r="I134" s="216"/>
      <c r="J134" s="12"/>
      <c r="AG134" s="8"/>
    </row>
    <row r="135" spans="1:33" ht="15" customHeight="1">
      <c r="A135" s="215"/>
      <c r="B135" s="216"/>
      <c r="C135" s="216"/>
      <c r="D135" s="216"/>
      <c r="E135" s="216"/>
      <c r="F135" s="216"/>
      <c r="G135" s="216"/>
      <c r="H135" s="216"/>
      <c r="I135" s="216"/>
      <c r="J135" s="12"/>
      <c r="K135" s="270"/>
      <c r="L135" s="271"/>
      <c r="M135" s="23" t="str">
        <f>IF(K135="","※入力してください","")</f>
        <v>※入力してください</v>
      </c>
      <c r="N135" s="17"/>
      <c r="O135" s="12"/>
      <c r="P135" s="12"/>
      <c r="Q135" s="12"/>
      <c r="R135" s="12"/>
      <c r="S135" s="12"/>
      <c r="T135" s="12"/>
      <c r="U135" s="12"/>
      <c r="V135" s="12"/>
      <c r="W135" s="12"/>
      <c r="X135" s="12"/>
      <c r="Y135" s="12"/>
      <c r="Z135" s="12"/>
      <c r="AA135" s="12"/>
      <c r="AB135" s="12"/>
      <c r="AC135" s="12"/>
      <c r="AD135" s="12"/>
      <c r="AE135" s="12"/>
      <c r="AF135" s="12"/>
      <c r="AG135" s="20"/>
    </row>
    <row r="136" spans="1:33" ht="5" customHeight="1">
      <c r="A136" s="215"/>
      <c r="B136" s="216"/>
      <c r="C136" s="216"/>
      <c r="D136" s="216"/>
      <c r="E136" s="216"/>
      <c r="F136" s="216"/>
      <c r="G136" s="216"/>
      <c r="H136" s="216"/>
      <c r="I136" s="216"/>
      <c r="J136" s="12"/>
      <c r="AG136" s="8"/>
    </row>
    <row r="137" spans="1:33" ht="48" customHeight="1">
      <c r="A137" s="215"/>
      <c r="B137" s="216"/>
      <c r="C137" s="216"/>
      <c r="D137" s="216"/>
      <c r="E137" s="216"/>
      <c r="F137" s="216"/>
      <c r="G137" s="216"/>
      <c r="H137" s="216"/>
      <c r="I137" s="216"/>
      <c r="J137" s="12"/>
      <c r="K137" s="290" t="s">
        <v>189</v>
      </c>
      <c r="L137" s="290"/>
      <c r="M137" s="290"/>
      <c r="N137" s="290"/>
      <c r="O137" s="290"/>
      <c r="P137" s="290"/>
      <c r="Q137" s="290"/>
      <c r="R137" s="290"/>
      <c r="S137" s="290"/>
      <c r="T137" s="290"/>
      <c r="U137" s="290"/>
      <c r="V137" s="290"/>
      <c r="W137" s="290"/>
      <c r="X137" s="290"/>
      <c r="Y137" s="290"/>
      <c r="Z137" s="290"/>
      <c r="AA137" s="290"/>
      <c r="AB137" s="290"/>
      <c r="AC137" s="290"/>
      <c r="AD137" s="290"/>
      <c r="AE137" s="290"/>
      <c r="AF137" s="290"/>
      <c r="AG137" s="19"/>
    </row>
    <row r="138" spans="1:33" ht="5" customHeight="1">
      <c r="A138" s="215"/>
      <c r="B138" s="216"/>
      <c r="C138" s="216"/>
      <c r="D138" s="216"/>
      <c r="E138" s="216"/>
      <c r="F138" s="216"/>
      <c r="G138" s="216"/>
      <c r="H138" s="216"/>
      <c r="I138" s="216"/>
      <c r="J138" s="16"/>
      <c r="K138" s="5"/>
      <c r="L138" s="5"/>
      <c r="M138" s="5"/>
      <c r="N138" s="5"/>
      <c r="O138" s="5"/>
      <c r="P138" s="5"/>
      <c r="Q138" s="5"/>
      <c r="R138" s="5"/>
      <c r="S138" s="5"/>
      <c r="T138" s="5"/>
      <c r="U138" s="5"/>
      <c r="V138" s="5"/>
      <c r="W138" s="5"/>
      <c r="X138" s="5"/>
      <c r="Y138" s="5"/>
      <c r="Z138" s="5"/>
      <c r="AA138" s="5"/>
      <c r="AB138" s="5"/>
      <c r="AC138" s="5"/>
      <c r="AD138" s="5"/>
      <c r="AE138" s="5"/>
      <c r="AF138" s="5"/>
      <c r="AG138" s="9"/>
    </row>
    <row r="139" spans="1:33" ht="174" customHeight="1">
      <c r="B139" s="272" t="s">
        <v>1435</v>
      </c>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row>
  </sheetData>
  <sheetProtection algorithmName="SHA-512" hashValue="zgD+UaFoSFmCVhv6j1OWCNi7RMqA7P3TCfa7uvBr14S5trjpR8+FbAAJunl4EUdPovxT6NXOpTCM4Cqk7kgLEw==" saltValue="9mI6xaDe1IRZYUURdfenTw==" spinCount="100000" sheet="1" selectLockedCells="1"/>
  <customSheetViews>
    <customSheetView guid="{F5BE8772-6784-FB4C-8209-94E9FCC2FC4F}" showGridLines="0" topLeftCell="A103">
      <selection activeCell="K103" sqref="K103:R103"/>
      <rowBreaks count="1" manualBreakCount="1">
        <brk id="83" max="16383" man="1"/>
      </rowBreaks>
      <pageMargins left="0.7" right="0.7" top="0.75" bottom="0.75" header="0.3" footer="0.3"/>
      <pageSetup paperSize="9" scale="54" orientation="portrait" r:id="rId1"/>
    </customSheetView>
  </customSheetViews>
  <mergeCells count="122">
    <mergeCell ref="B131:I133"/>
    <mergeCell ref="A131:A133"/>
    <mergeCell ref="A134:A138"/>
    <mergeCell ref="B134:I138"/>
    <mergeCell ref="K135:L135"/>
    <mergeCell ref="K132:L132"/>
    <mergeCell ref="K137:AF137"/>
    <mergeCell ref="K95:R95"/>
    <mergeCell ref="V91:W91"/>
    <mergeCell ref="A84:A104"/>
    <mergeCell ref="B84:I104"/>
    <mergeCell ref="K87:R87"/>
    <mergeCell ref="B126:I130"/>
    <mergeCell ref="A126:A130"/>
    <mergeCell ref="B105:I109"/>
    <mergeCell ref="A105:A109"/>
    <mergeCell ref="B110:I114"/>
    <mergeCell ref="O118:AF118"/>
    <mergeCell ref="K127:L127"/>
    <mergeCell ref="O122:AF122"/>
    <mergeCell ref="A115:A125"/>
    <mergeCell ref="O120:AF120"/>
    <mergeCell ref="Z124:AA124"/>
    <mergeCell ref="Z113:AA113"/>
    <mergeCell ref="A110:A114"/>
    <mergeCell ref="K106:O106"/>
    <mergeCell ref="P113:Q113"/>
    <mergeCell ref="A14:A16"/>
    <mergeCell ref="A17:A19"/>
    <mergeCell ref="B35:I37"/>
    <mergeCell ref="V39:AC39"/>
    <mergeCell ref="A41:A43"/>
    <mergeCell ref="B41:I43"/>
    <mergeCell ref="L42:S42"/>
    <mergeCell ref="V42:AC42"/>
    <mergeCell ref="A35:A37"/>
    <mergeCell ref="K25:AF25"/>
    <mergeCell ref="K27:AF27"/>
    <mergeCell ref="L33:S33"/>
    <mergeCell ref="K116:L116"/>
    <mergeCell ref="P124:Q124"/>
    <mergeCell ref="V36:AC36"/>
    <mergeCell ref="K15:AF15"/>
    <mergeCell ref="A1:AG1"/>
    <mergeCell ref="A2:AG2"/>
    <mergeCell ref="Q82:R82"/>
    <mergeCell ref="B53:I55"/>
    <mergeCell ref="A59:A61"/>
    <mergeCell ref="B59:I61"/>
    <mergeCell ref="A67:A69"/>
    <mergeCell ref="B67:I69"/>
    <mergeCell ref="L80:M80"/>
    <mergeCell ref="B56:I58"/>
    <mergeCell ref="K23:P23"/>
    <mergeCell ref="Q60:R60"/>
    <mergeCell ref="K30:S30"/>
    <mergeCell ref="K51:N51"/>
    <mergeCell ref="A32:A34"/>
    <mergeCell ref="B20:I28"/>
    <mergeCell ref="A20:A28"/>
    <mergeCell ref="B29:I31"/>
    <mergeCell ref="B17:I19"/>
    <mergeCell ref="A8:A10"/>
    <mergeCell ref="K9:L9"/>
    <mergeCell ref="L39:S39"/>
    <mergeCell ref="B8:I10"/>
    <mergeCell ref="K12:P12"/>
    <mergeCell ref="K97:AG97"/>
    <mergeCell ref="K99:R99"/>
    <mergeCell ref="K101:AG101"/>
    <mergeCell ref="K103:R103"/>
    <mergeCell ref="K85:AG85"/>
    <mergeCell ref="K89:AG89"/>
    <mergeCell ref="K93:AG93"/>
    <mergeCell ref="V33:AC33"/>
    <mergeCell ref="L36:S36"/>
    <mergeCell ref="B38:I40"/>
    <mergeCell ref="B139:AG139"/>
    <mergeCell ref="A29:A31"/>
    <mergeCell ref="K68:N68"/>
    <mergeCell ref="K60:L60"/>
    <mergeCell ref="N60:O60"/>
    <mergeCell ref="A56:A58"/>
    <mergeCell ref="A70:A78"/>
    <mergeCell ref="M65:W65"/>
    <mergeCell ref="P70:U75"/>
    <mergeCell ref="A50:A52"/>
    <mergeCell ref="B50:I52"/>
    <mergeCell ref="A53:A55"/>
    <mergeCell ref="K54:L54"/>
    <mergeCell ref="N54:O54"/>
    <mergeCell ref="Q54:R54"/>
    <mergeCell ref="K57:L57"/>
    <mergeCell ref="N57:O57"/>
    <mergeCell ref="A79:A83"/>
    <mergeCell ref="B79:I83"/>
    <mergeCell ref="K91:R91"/>
    <mergeCell ref="A38:A40"/>
    <mergeCell ref="K111:L111"/>
    <mergeCell ref="N108:O108"/>
    <mergeCell ref="B115:I125"/>
    <mergeCell ref="A11:A13"/>
    <mergeCell ref="B11:I13"/>
    <mergeCell ref="A46:AG46"/>
    <mergeCell ref="V70:AA75"/>
    <mergeCell ref="AB70:AG72"/>
    <mergeCell ref="W77:Y77"/>
    <mergeCell ref="AC77:AE77"/>
    <mergeCell ref="M63:W63"/>
    <mergeCell ref="A62:A66"/>
    <mergeCell ref="B62:I66"/>
    <mergeCell ref="A45:AG45"/>
    <mergeCell ref="B14:I16"/>
    <mergeCell ref="K18:AF18"/>
    <mergeCell ref="L21:M21"/>
    <mergeCell ref="B32:I34"/>
    <mergeCell ref="O21:P21"/>
    <mergeCell ref="Q57:R57"/>
    <mergeCell ref="B70:I78"/>
    <mergeCell ref="L77:M77"/>
    <mergeCell ref="AB73:AG75"/>
    <mergeCell ref="Q77:S77"/>
  </mergeCells>
  <phoneticPr fontId="9"/>
  <conditionalFormatting sqref="K68">
    <cfRule type="containsBlanks" dxfId="231" priority="217">
      <formula>LEN(TRIM(K68))=0</formula>
    </cfRule>
  </conditionalFormatting>
  <conditionalFormatting sqref="K9:L9">
    <cfRule type="containsBlanks" dxfId="230" priority="4">
      <formula>LEN(TRIM(K9))=0</formula>
    </cfRule>
  </conditionalFormatting>
  <conditionalFormatting sqref="K57:L57 N57:O57 Q57:R57">
    <cfRule type="containsBlanks" dxfId="229" priority="43">
      <formula>LEN(TRIM(K57))=0</formula>
    </cfRule>
  </conditionalFormatting>
  <conditionalFormatting sqref="K60:L60 N60:O60 Q60:R60">
    <cfRule type="containsBlanks" dxfId="228" priority="42">
      <formula>LEN(TRIM(K60))=0</formula>
    </cfRule>
  </conditionalFormatting>
  <conditionalFormatting sqref="K111:L111">
    <cfRule type="containsBlanks" dxfId="227" priority="118">
      <formula>LEN(TRIM(K111))=0</formula>
    </cfRule>
  </conditionalFormatting>
  <conditionalFormatting sqref="K116:L116">
    <cfRule type="containsBlanks" dxfId="226" priority="11">
      <formula>LEN(TRIM(K116))=0</formula>
    </cfRule>
  </conditionalFormatting>
  <conditionalFormatting sqref="K127:L127">
    <cfRule type="containsBlanks" dxfId="225" priority="10">
      <formula>LEN(TRIM(K127))=0</formula>
    </cfRule>
  </conditionalFormatting>
  <conditionalFormatting sqref="K132:L132">
    <cfRule type="containsBlanks" dxfId="224" priority="9">
      <formula>LEN(TRIM(K132))=0</formula>
    </cfRule>
  </conditionalFormatting>
  <conditionalFormatting sqref="K135:L135">
    <cfRule type="containsBlanks" dxfId="223" priority="8">
      <formula>LEN(TRIM(K135))=0</formula>
    </cfRule>
  </conditionalFormatting>
  <conditionalFormatting sqref="K106:O106">
    <cfRule type="containsBlanks" dxfId="222" priority="91">
      <formula>LEN(TRIM(K106))=0</formula>
    </cfRule>
  </conditionalFormatting>
  <conditionalFormatting sqref="K12:P12">
    <cfRule type="containsBlanks" dxfId="221" priority="5">
      <formula>LEN(TRIM(K12))=0</formula>
    </cfRule>
  </conditionalFormatting>
  <conditionalFormatting sqref="K23:P23">
    <cfRule type="containsBlanks" dxfId="220" priority="226">
      <formula>LEN(TRIM(K23))=0</formula>
    </cfRule>
  </conditionalFormatting>
  <conditionalFormatting sqref="K87:R87 K91:R91 K95:R95 K99:R99 K103:R103">
    <cfRule type="expression" dxfId="219" priority="326">
      <formula>AND($K$87="",$K$91="",$K$95="",$K$99="",$K$103="")</formula>
    </cfRule>
  </conditionalFormatting>
  <conditionalFormatting sqref="K30:S30 L36:S36 V36:AC36 K51:N51 K54:L54 N54:O54 Q54:R54">
    <cfRule type="containsBlanks" dxfId="218" priority="224">
      <formula>LEN(TRIM(K30))=0</formula>
    </cfRule>
  </conditionalFormatting>
  <conditionalFormatting sqref="K15:AF15">
    <cfRule type="containsBlanks" dxfId="217" priority="234">
      <formula>LEN(TRIM(K15))=0</formula>
    </cfRule>
  </conditionalFormatting>
  <conditionalFormatting sqref="K18:AF18">
    <cfRule type="containsBlanks" dxfId="216" priority="232">
      <formula>LEN(TRIM(K18))=0</formula>
    </cfRule>
  </conditionalFormatting>
  <conditionalFormatting sqref="K25:AF25">
    <cfRule type="containsBlanks" dxfId="215" priority="219">
      <formula>LEN(TRIM(K25))=0</formula>
    </cfRule>
  </conditionalFormatting>
  <conditionalFormatting sqref="L77">
    <cfRule type="containsBlanks" dxfId="214" priority="169">
      <formula>LEN(TRIM(L77))=0</formula>
    </cfRule>
  </conditionalFormatting>
  <conditionalFormatting sqref="L21:M21">
    <cfRule type="containsBlanks" dxfId="213" priority="228">
      <formula>LEN(TRIM(L21))=0</formula>
    </cfRule>
  </conditionalFormatting>
  <conditionalFormatting sqref="L80:M80">
    <cfRule type="containsBlanks" dxfId="212" priority="130">
      <formula>LEN(TRIM(L80))=0</formula>
    </cfRule>
  </conditionalFormatting>
  <conditionalFormatting sqref="L33:S33 V33:AC33">
    <cfRule type="containsBlanks" dxfId="211" priority="225">
      <formula>LEN(TRIM(L33))=0</formula>
    </cfRule>
  </conditionalFormatting>
  <conditionalFormatting sqref="L39:S39 V39:AC39">
    <cfRule type="containsBlanks" dxfId="210" priority="137">
      <formula>LEN(TRIM(L39))=0</formula>
    </cfRule>
  </conditionalFormatting>
  <conditionalFormatting sqref="L42:S42 V42:AC42">
    <cfRule type="containsBlanks" dxfId="209" priority="136">
      <formula>LEN(TRIM(L42))=0</formula>
    </cfRule>
  </conditionalFormatting>
  <conditionalFormatting sqref="M63">
    <cfRule type="containsBlanks" dxfId="208" priority="1">
      <formula>LEN(TRIM(M63))=0</formula>
    </cfRule>
  </conditionalFormatting>
  <conditionalFormatting sqref="M65">
    <cfRule type="containsBlanks" dxfId="207" priority="41">
      <formula>LEN(TRIM(M65))=0</formula>
    </cfRule>
  </conditionalFormatting>
  <conditionalFormatting sqref="N9">
    <cfRule type="containsBlanks" dxfId="206" priority="3">
      <formula>LEN(TRIM(N9))=0</formula>
    </cfRule>
  </conditionalFormatting>
  <conditionalFormatting sqref="N108:O108">
    <cfRule type="expression" dxfId="205" priority="214">
      <formula>AND(K106="有（改善した）",N108="")</formula>
    </cfRule>
  </conditionalFormatting>
  <conditionalFormatting sqref="O80 Q80">
    <cfRule type="containsBlanks" dxfId="204" priority="132">
      <formula>LEN(TRIM(O80))=0</formula>
    </cfRule>
  </conditionalFormatting>
  <conditionalFormatting sqref="O21:P21">
    <cfRule type="containsBlanks" dxfId="203" priority="227">
      <formula>LEN(TRIM(O21))=0</formula>
    </cfRule>
  </conditionalFormatting>
  <conditionalFormatting sqref="O118:AF118">
    <cfRule type="expression" dxfId="202" priority="183">
      <formula>AND(K116="有",O118="")</formula>
    </cfRule>
  </conditionalFormatting>
  <conditionalFormatting sqref="O120:AF120">
    <cfRule type="expression" dxfId="201" priority="193">
      <formula>AND(K116="有",O120="")</formula>
    </cfRule>
  </conditionalFormatting>
  <conditionalFormatting sqref="O122:AF122">
    <cfRule type="expression" dxfId="200" priority="192">
      <formula>AND(K116="有",O122="")</formula>
    </cfRule>
  </conditionalFormatting>
  <conditionalFormatting sqref="P9">
    <cfRule type="containsBlanks" dxfId="199" priority="2">
      <formula>LEN(TRIM(P9))=0</formula>
    </cfRule>
  </conditionalFormatting>
  <conditionalFormatting sqref="P113:Q113">
    <cfRule type="expression" dxfId="198" priority="99">
      <formula>AND(K111="有",P113="")</formula>
    </cfRule>
  </conditionalFormatting>
  <conditionalFormatting sqref="P124:Q124">
    <cfRule type="expression" dxfId="197" priority="189">
      <formula>AND(K116="有",P124="")</formula>
    </cfRule>
  </conditionalFormatting>
  <conditionalFormatting sqref="Q77 W77">
    <cfRule type="containsBlanks" dxfId="196" priority="176">
      <formula>LEN(TRIM(Q77))=0</formula>
    </cfRule>
  </conditionalFormatting>
  <conditionalFormatting sqref="Q108">
    <cfRule type="expression" dxfId="195" priority="119">
      <formula>AND(K106="有（改善した）",Q108="")</formula>
    </cfRule>
  </conditionalFormatting>
  <conditionalFormatting sqref="Q82:R82">
    <cfRule type="containsBlanks" dxfId="194" priority="129">
      <formula>LEN(TRIM(Q82))=0</formula>
    </cfRule>
  </conditionalFormatting>
  <conditionalFormatting sqref="R129">
    <cfRule type="expression" dxfId="193" priority="179">
      <formula>AND(K127="有",R129="")</formula>
    </cfRule>
  </conditionalFormatting>
  <conditionalFormatting sqref="S113">
    <cfRule type="expression" dxfId="192" priority="125">
      <formula>AND(K111="有",S113="")</formula>
    </cfRule>
  </conditionalFormatting>
  <conditionalFormatting sqref="S124">
    <cfRule type="expression" dxfId="191" priority="117">
      <formula>AND(K116="有",S124="")</formula>
    </cfRule>
  </conditionalFormatting>
  <conditionalFormatting sqref="U113">
    <cfRule type="expression" dxfId="190" priority="123">
      <formula>AND(K111="有",U113="")</formula>
    </cfRule>
  </conditionalFormatting>
  <conditionalFormatting sqref="U124">
    <cfRule type="expression" dxfId="189" priority="116">
      <formula>AND(K116="有",U124="")</formula>
    </cfRule>
  </conditionalFormatting>
  <conditionalFormatting sqref="X91">
    <cfRule type="expression" dxfId="188" priority="70">
      <formula>AND(K91="翌決算期までに新たに取り組む",X91="")</formula>
    </cfRule>
  </conditionalFormatting>
  <conditionalFormatting sqref="X124">
    <cfRule type="expression" dxfId="187" priority="182">
      <formula>AND(K116="ア．有",X124="")</formula>
    </cfRule>
  </conditionalFormatting>
  <conditionalFormatting sqref="Z113:AA113">
    <cfRule type="expression" dxfId="186" priority="98">
      <formula>AND(K111="有",Z113="")</formula>
    </cfRule>
  </conditionalFormatting>
  <conditionalFormatting sqref="Z124:AA124">
    <cfRule type="expression" dxfId="185" priority="128">
      <formula>AND(K116="有",Z124="")</formula>
    </cfRule>
  </conditionalFormatting>
  <conditionalFormatting sqref="AA91">
    <cfRule type="expression" dxfId="184" priority="64">
      <formula>AND(K91="翌決算期までに新たに取り組む",AA91="")</formula>
    </cfRule>
  </conditionalFormatting>
  <conditionalFormatting sqref="AC77">
    <cfRule type="containsBlanks" dxfId="183" priority="165">
      <formula>LEN(TRIM(AC77))=0</formula>
    </cfRule>
  </conditionalFormatting>
  <conditionalFormatting sqref="AC113">
    <cfRule type="expression" dxfId="182" priority="124">
      <formula>AND(K111="有",AC113="")</formula>
    </cfRule>
  </conditionalFormatting>
  <conditionalFormatting sqref="AC124">
    <cfRule type="expression" dxfId="181" priority="115">
      <formula>AND(K116="有",AC124="")</formula>
    </cfRule>
  </conditionalFormatting>
  <conditionalFormatting sqref="AE113">
    <cfRule type="expression" dxfId="180" priority="122">
      <formula>AND(K111="有",AE113="")</formula>
    </cfRule>
  </conditionalFormatting>
  <conditionalFormatting sqref="AE124">
    <cfRule type="expression" dxfId="179" priority="114">
      <formula>AND(K116="有",AE124="")</formula>
    </cfRule>
  </conditionalFormatting>
  <dataValidations count="26">
    <dataValidation type="textLength" allowBlank="1" showInputMessage="1" showErrorMessage="1" errorTitle="入力されていません" sqref="L21:M21" xr:uid="{00000000-0002-0000-0100-000001000000}">
      <formula1>1</formula1>
      <formula2>999</formula2>
    </dataValidation>
    <dataValidation type="list" allowBlank="1" showInputMessage="1" showErrorMessage="1" errorTitle="選択してください" sqref="R129 K111:L111 K116:L116 K127:L127 K132:L132 K135:L135" xr:uid="{00000000-0002-0000-0100-000003000000}">
      <formula1>"有,無"</formula1>
    </dataValidation>
    <dataValidation type="list" allowBlank="1" showInputMessage="1" showErrorMessage="1" errorTitle="選択してください" sqref="AA91 Q108 S124 S113 AC113 AC124 X91" xr:uid="{00000000-0002-0000-0100-000009000000}">
      <formula1>"1,2,3,4,5,6,7,8,9,10,11,12"</formula1>
    </dataValidation>
    <dataValidation type="list" allowBlank="1" showInputMessage="1" showErrorMessage="1" errorTitle="選択してください" sqref="Q80 U113 AE113 U124 AE124" xr:uid="{00000000-0002-0000-0100-00000A000000}">
      <formula1>"1,2,3,4,5,6,7,8,9,10,11,12,13,14,15,16,17,18,19,20,21,22,23,24,25,26,27,28,29,30,31"</formula1>
    </dataValidation>
    <dataValidation type="list" allowBlank="1" showInputMessage="1" showErrorMessage="1" sqref="K24" xr:uid="{00000000-0002-0000-0100-00000C000000}">
      <formula1>"指定なし,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imeMode="on" allowBlank="1" showInputMessage="1" showErrorMessage="1" errorTitle="入力されていません" promptTitle="入力してください" sqref="K27:AF27 K25:AF25" xr:uid="{C0E56DEB-D1CA-B24E-8F1D-7A3B1BA9BEA6}">
      <formula1>1</formula1>
      <formula2>255</formula2>
    </dataValidation>
    <dataValidation type="textLength" allowBlank="1" showInputMessage="1" showErrorMessage="1" sqref="L42:S42 K30:S30 V33:AC33 L33:S33 L36:S36 V36:AC36 L39:S39 V39:AC39 V42:AC42" xr:uid="{D23CC2F8-067B-7847-B7AA-DAF18C494B9A}">
      <formula1>1</formula1>
      <formula2>255</formula2>
    </dataValidation>
    <dataValidation type="textLength" imeMode="halfAlpha" allowBlank="1" showInputMessage="1" showErrorMessage="1" errorTitle="正しく入力してください" sqref="O21:P21" xr:uid="{8E043958-A0E9-E049-95E4-64449365A6A5}">
      <formula1>1</formula1>
      <formula2>9999</formula2>
    </dataValidation>
    <dataValidation type="textLength" imeMode="on" allowBlank="1" showInputMessage="1" showErrorMessage="1" errorTitle="入力されていません" promptTitle="入力してください" sqref="K18:AF18" xr:uid="{676F4576-F99F-1245-84D3-B0973D107D63}">
      <formula1>1</formula1>
      <formula2>50</formula2>
    </dataValidation>
    <dataValidation type="list" allowBlank="1" showInputMessage="1" showErrorMessage="1" errorTitle="入力してください" sqref="K23:P23" xr:uid="{86AD6C54-2A26-EF42-BBC5-8A1A06A666B0}">
      <formula1>"指定なし,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imeMode="on" operator="greaterThanOrEqual" allowBlank="1" showInputMessage="1" showErrorMessage="1" errorTitle="入力されていません" promptTitle="入力してください" sqref="K15:AF15" xr:uid="{974A5019-9CD9-7946-9AD8-9808164B635D}">
      <formula1>1</formula1>
    </dataValidation>
    <dataValidation type="whole" operator="greaterThanOrEqual" showInputMessage="1" showErrorMessage="1" sqref="Q82:R82" xr:uid="{6E4EE9A7-A996-DE4A-81AE-751516EE59E7}">
      <formula1>0</formula1>
    </dataValidation>
    <dataValidation type="whole" allowBlank="1" showInputMessage="1" showErrorMessage="1" errorTitle="正しく入力してください" sqref="W77 Q77 AC77" xr:uid="{045F8644-B74D-9246-8281-EED4272986C2}">
      <formula1>-9999999999</formula1>
      <formula2>999999999</formula2>
    </dataValidation>
    <dataValidation type="list" allowBlank="1" showInputMessage="1" showErrorMessage="1" sqref="K51:N51" xr:uid="{48B57BC4-163F-CA41-9856-C560A1EBE916}">
      <formula1>"法人,個人"</formula1>
    </dataValidation>
    <dataValidation type="list" allowBlank="1" showInputMessage="1" showErrorMessage="1" sqref="P9" xr:uid="{5E8857CD-C482-1140-A5DF-0B30670C5AFC}">
      <formula1>"1,2,3,4,5,6,7,8,9,10,11,12,13,14,15,16,17,18,19,20,21,22,23,24,25,26,27,28,29,30,31"</formula1>
    </dataValidation>
    <dataValidation type="list" allowBlank="1" showInputMessage="1" showErrorMessage="1" sqref="N9" xr:uid="{C0253F9E-37FD-D04E-8CB3-ED8D31570AE2}">
      <formula1>"3,4"</formula1>
    </dataValidation>
    <dataValidation type="list" allowBlank="1" showInputMessage="1" showErrorMessage="1" errorTitle="正しく入力してください" sqref="L80:M80" xr:uid="{DB7AC6BA-066C-684A-B376-5255E28EA854}">
      <formula1>"2024"</formula1>
    </dataValidation>
    <dataValidation type="whole" operator="greaterThanOrEqual" allowBlank="1" showInputMessage="1" showErrorMessage="1" sqref="N108:O108 P113:Q113 Z113:AA113 P124:Q124 Z124:AA124" xr:uid="{98AAEE91-CC27-3447-90CF-4E1B15D743A3}">
      <formula1>1</formula1>
    </dataValidation>
    <dataValidation type="textLength" imeMode="disabled" allowBlank="1" showInputMessage="1" showErrorMessage="1" errorTitle="正しく入力してください" sqref="K54:L54 N54:O54 Q54:R54 K57:L57 N57:O57 Q57:R57 K60:L60 N60:O60 Q60:R60" xr:uid="{8D7C2139-D925-6F47-8B87-DC69BE81A200}">
      <formula1>1</formula1>
      <formula2>5</formula2>
    </dataValidation>
    <dataValidation type="list" allowBlank="1" showInputMessage="1" showErrorMessage="1" sqref="K95:R95 K99:R99 K103:R103" xr:uid="{7979177C-D75C-C54F-94A5-0124FF3D02CD}">
      <formula1>"既に取り組んでいる,支援開始後１年以内に新たに取り組む"</formula1>
    </dataValidation>
    <dataValidation type="list" allowBlank="1" showInputMessage="1" showErrorMessage="1" sqref="K91:R91" xr:uid="{8DFFD6CC-1022-D244-8E61-97CD90A04AB8}">
      <formula1>"既に取り組んでいる,翌決算期までに新たに取り組む"</formula1>
    </dataValidation>
    <dataValidation type="list" imeMode="on" allowBlank="1" showInputMessage="1" showErrorMessage="1" errorTitle="入力されていません" promptTitle="入力してください" sqref="K68:N68" xr:uid="{FDDB4B45-54DD-4E1D-9D66-8D7A6651BF6D}">
      <formula1>"稲作,野菜,花き,果樹,畜産,観光,茶,麦・豆・いも類,その他"</formula1>
    </dataValidation>
    <dataValidation type="list" allowBlank="1" showInputMessage="1" showErrorMessage="1" sqref="K106:O106" xr:uid="{DB33FAE8-1354-446E-9AA0-3199A9709217}">
      <formula1>" 有（改善した）,有（改善していない）,無"</formula1>
    </dataValidation>
    <dataValidation type="list" showInputMessage="1" showErrorMessage="1" sqref="K87:R87" xr:uid="{D8F225EC-F106-B745-9617-21CB770C4218}">
      <formula1>"既に取り組んでいる,支援開始後1年以内に新たに取り組む,"</formula1>
    </dataValidation>
    <dataValidation type="list" allowBlank="1" showInputMessage="1" showErrorMessage="1" errorTitle="入力してください" sqref="K12:P12" xr:uid="{8BDBDEF1-0D6B-3843-AA07-1DECC36FE45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errorTitle="選択してください" sqref="O80" xr:uid="{4B3DA9FF-64D5-E740-A44C-D422937AD10D}">
      <formula1>"3,4"</formula1>
    </dataValidation>
  </dataValidations>
  <pageMargins left="0.7" right="0.7" top="0.75" bottom="0.75" header="0.3" footer="0.3"/>
  <pageSetup paperSize="9" scale="42"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errorTitle="正しく入力してください" xr:uid="{EE83EEDD-CCED-F544-B69E-9259E6491387}">
          <x14:formula1>
            <xm:f>forSystem!$R$2:$R$3</xm:f>
          </x14:formula1>
          <xm:sqref>L77:M77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469AA-0418-D645-B0A8-EA6F1D2AF752}">
  <sheetPr codeName="Sheet3"/>
  <dimension ref="A1:AH139"/>
  <sheetViews>
    <sheetView showGridLines="0" zoomScaleNormal="100" zoomScaleSheetLayoutView="133" zoomScalePageLayoutView="75" workbookViewId="0">
      <selection activeCell="C35" sqref="C35:H35"/>
    </sheetView>
  </sheetViews>
  <sheetFormatPr baseColWidth="10" defaultColWidth="10.5703125" defaultRowHeight="16"/>
  <cols>
    <col min="1" max="31" width="3.7109375" style="26" customWidth="1"/>
    <col min="32" max="32" width="3.28515625" style="26" customWidth="1"/>
    <col min="33" max="78" width="3.7109375" style="26" customWidth="1"/>
    <col min="79" max="16384" width="10.5703125" style="26"/>
  </cols>
  <sheetData>
    <row r="1" spans="1:33" ht="25" customHeight="1">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3"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4" spans="1:33" ht="17">
      <c r="A4" s="32" t="s">
        <v>348</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ht="20" customHeight="1">
      <c r="A5" s="77" t="s">
        <v>1340</v>
      </c>
      <c r="B5" s="77"/>
      <c r="C5" s="77"/>
      <c r="D5" s="77"/>
      <c r="E5" s="77"/>
      <c r="F5" s="77"/>
      <c r="G5" s="77"/>
      <c r="H5" s="77"/>
      <c r="I5" s="77"/>
      <c r="J5" s="34"/>
      <c r="K5" s="43"/>
      <c r="L5" s="43"/>
      <c r="M5" s="43"/>
      <c r="N5" s="43"/>
      <c r="O5" s="43"/>
      <c r="P5" s="43"/>
      <c r="Q5" s="43"/>
      <c r="R5" s="43"/>
      <c r="S5" s="43"/>
      <c r="T5" s="43"/>
      <c r="U5" s="43"/>
      <c r="V5" s="43"/>
      <c r="W5" s="43"/>
      <c r="X5" s="43"/>
      <c r="Y5" s="43"/>
      <c r="Z5" s="43"/>
      <c r="AA5" s="43"/>
      <c r="AB5" s="43"/>
      <c r="AC5" s="43"/>
      <c r="AD5" s="43"/>
      <c r="AE5" s="43"/>
      <c r="AF5" s="43"/>
      <c r="AG5" s="43"/>
    </row>
    <row r="6" spans="1:33" ht="5" customHeight="1">
      <c r="A6" s="403"/>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row>
    <row r="7" spans="1:33" ht="5" customHeight="1">
      <c r="A7" s="402"/>
      <c r="B7" s="400" t="s">
        <v>337</v>
      </c>
      <c r="C7" s="401"/>
      <c r="D7" s="401"/>
      <c r="E7" s="401"/>
      <c r="F7" s="401"/>
      <c r="G7" s="401"/>
      <c r="H7" s="401"/>
      <c r="I7" s="401"/>
      <c r="J7" s="78"/>
      <c r="K7" s="53"/>
      <c r="L7" s="53"/>
      <c r="M7" s="53"/>
      <c r="N7" s="53"/>
      <c r="O7" s="53"/>
      <c r="P7" s="53"/>
      <c r="Q7" s="53"/>
      <c r="R7" s="53"/>
      <c r="S7" s="53"/>
      <c r="T7" s="53"/>
      <c r="U7" s="53"/>
      <c r="V7" s="53"/>
      <c r="W7" s="53"/>
      <c r="X7" s="53"/>
      <c r="Y7" s="53"/>
      <c r="Z7" s="53"/>
      <c r="AA7" s="53"/>
      <c r="AB7" s="53"/>
      <c r="AC7" s="53"/>
      <c r="AD7" s="53"/>
      <c r="AE7" s="53"/>
      <c r="AF7" s="53"/>
      <c r="AG7" s="54"/>
    </row>
    <row r="8" spans="1:33" ht="15" customHeight="1">
      <c r="A8" s="402"/>
      <c r="B8" s="401"/>
      <c r="C8" s="401"/>
      <c r="D8" s="401"/>
      <c r="E8" s="401"/>
      <c r="F8" s="401"/>
      <c r="G8" s="401"/>
      <c r="H8" s="401"/>
      <c r="I8" s="401"/>
      <c r="J8" s="34"/>
      <c r="K8" s="88" t="s">
        <v>338</v>
      </c>
      <c r="L8" s="59"/>
      <c r="M8" s="43" t="s">
        <v>367</v>
      </c>
      <c r="N8" s="43"/>
      <c r="O8" s="59"/>
      <c r="P8" s="43" t="s">
        <v>339</v>
      </c>
      <c r="Q8" s="170" t="str">
        <f>IF(L8=6,IF(O8&gt;=2,"※初めて事業を活用した募集回を確認してください。",""),"")</f>
        <v/>
      </c>
      <c r="R8" s="43"/>
      <c r="S8" s="43"/>
      <c r="T8" s="43"/>
      <c r="U8" s="43"/>
      <c r="V8" s="89"/>
      <c r="W8" s="43"/>
      <c r="X8" s="43"/>
      <c r="Y8" s="43"/>
      <c r="Z8" s="43"/>
      <c r="AA8" s="43"/>
      <c r="AB8" s="43"/>
      <c r="AC8" s="43"/>
      <c r="AD8" s="43"/>
      <c r="AE8" s="43"/>
      <c r="AF8" s="43"/>
      <c r="AG8" s="44"/>
    </row>
    <row r="9" spans="1:33" ht="15" customHeight="1">
      <c r="A9" s="402"/>
      <c r="B9" s="401"/>
      <c r="C9" s="401"/>
      <c r="D9" s="401"/>
      <c r="E9" s="401"/>
      <c r="F9" s="401"/>
      <c r="G9" s="401"/>
      <c r="H9" s="401"/>
      <c r="I9" s="401"/>
      <c r="J9" s="34"/>
      <c r="K9" s="156" t="str">
        <f>"※過去に雇用就農資金で採択された場合はその年度回、それ以外は「"&amp;forSystem!L33&amp;"」と入力してください"</f>
        <v>※過去に雇用就農資金で採択された場合はその年度回、それ以外は「令和６年度第１回」と入力してください</v>
      </c>
      <c r="L9" s="43"/>
      <c r="M9" s="43"/>
      <c r="N9" s="43"/>
      <c r="O9" s="43"/>
      <c r="P9" s="43"/>
      <c r="Q9" s="155"/>
      <c r="R9" s="43"/>
      <c r="S9" s="43"/>
      <c r="T9" s="43"/>
      <c r="U9" s="43"/>
      <c r="V9" s="89"/>
      <c r="W9" s="43"/>
      <c r="X9" s="43"/>
      <c r="Y9" s="43"/>
      <c r="Z9" s="43"/>
      <c r="AA9" s="43"/>
      <c r="AB9" s="43"/>
      <c r="AC9" s="43"/>
      <c r="AD9" s="43"/>
      <c r="AE9" s="43"/>
      <c r="AF9" s="43"/>
      <c r="AG9" s="44"/>
    </row>
    <row r="10" spans="1:33" ht="5" customHeight="1">
      <c r="A10" s="402"/>
      <c r="B10" s="401"/>
      <c r="C10" s="401"/>
      <c r="D10" s="401"/>
      <c r="E10" s="401"/>
      <c r="F10" s="401"/>
      <c r="G10" s="401"/>
      <c r="H10" s="401"/>
      <c r="I10" s="401"/>
      <c r="J10" s="79"/>
      <c r="K10" s="79"/>
      <c r="L10" s="60"/>
      <c r="M10" s="57"/>
      <c r="N10" s="57"/>
      <c r="O10" s="57"/>
      <c r="P10" s="57"/>
      <c r="Q10" s="57"/>
      <c r="R10" s="57"/>
      <c r="S10" s="57"/>
      <c r="T10" s="57"/>
      <c r="U10" s="57"/>
      <c r="V10" s="60"/>
      <c r="W10" s="57"/>
      <c r="X10" s="57"/>
      <c r="Y10" s="57"/>
      <c r="Z10" s="57"/>
      <c r="AA10" s="57"/>
      <c r="AB10" s="57"/>
      <c r="AC10" s="57"/>
      <c r="AD10" s="57"/>
      <c r="AE10" s="57"/>
      <c r="AF10" s="57"/>
      <c r="AG10" s="58"/>
    </row>
    <row r="11" spans="1:33" ht="20" customHeight="1">
      <c r="A11" s="80"/>
      <c r="B11" s="82"/>
      <c r="C11" s="82"/>
      <c r="D11" s="82"/>
      <c r="E11" s="82"/>
      <c r="F11" s="82"/>
      <c r="G11" s="82"/>
      <c r="H11" s="82"/>
      <c r="I11" s="82"/>
      <c r="J11" s="34"/>
      <c r="K11" s="34"/>
      <c r="L11" s="51"/>
      <c r="M11" s="43"/>
      <c r="N11" s="43"/>
      <c r="O11" s="43"/>
      <c r="P11" s="43"/>
      <c r="Q11" s="43"/>
      <c r="R11" s="43"/>
      <c r="S11" s="43"/>
      <c r="T11" s="43"/>
      <c r="U11" s="43"/>
      <c r="V11" s="51"/>
      <c r="W11" s="43"/>
      <c r="X11" s="43"/>
      <c r="Y11" s="43"/>
      <c r="Z11" s="43"/>
      <c r="AA11" s="43"/>
      <c r="AB11" s="43"/>
      <c r="AC11" s="43"/>
      <c r="AD11" s="43"/>
      <c r="AE11" s="43"/>
      <c r="AF11" s="43"/>
      <c r="AG11" s="43"/>
    </row>
    <row r="12" spans="1:33" s="1" customFormat="1" ht="20" customHeight="1">
      <c r="A12" s="166" t="s">
        <v>340</v>
      </c>
    </row>
    <row r="13" spans="1:33" s="1" customFormat="1" ht="92" customHeight="1">
      <c r="B13" s="368" t="s">
        <v>1337</v>
      </c>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row>
    <row r="14" spans="1:33" ht="13" customHeight="1">
      <c r="B14" s="164"/>
      <c r="H14" s="165" t="str">
        <f>IF(I22&gt;=N22,"","※定着者数が事業活用人数を上回っています。")</f>
        <v/>
      </c>
    </row>
    <row r="15" spans="1:33" ht="5" customHeight="1">
      <c r="B15" s="228" t="s">
        <v>341</v>
      </c>
      <c r="C15" s="229"/>
      <c r="D15" s="229"/>
      <c r="E15" s="229"/>
      <c r="F15" s="229"/>
      <c r="G15" s="230"/>
      <c r="H15" s="370" t="s">
        <v>343</v>
      </c>
      <c r="I15" s="371"/>
      <c r="J15" s="371"/>
      <c r="K15" s="371"/>
      <c r="L15" s="371"/>
      <c r="M15" s="371"/>
      <c r="N15" s="371"/>
      <c r="O15" s="371"/>
      <c r="P15" s="371"/>
      <c r="Q15" s="371"/>
      <c r="R15" s="371"/>
      <c r="S15" s="371"/>
      <c r="T15" s="371"/>
      <c r="U15" s="371"/>
      <c r="V15" s="372"/>
      <c r="W15" s="228" t="s">
        <v>346</v>
      </c>
      <c r="X15" s="229"/>
      <c r="Y15" s="229"/>
      <c r="Z15" s="229"/>
      <c r="AA15" s="230"/>
      <c r="AB15" s="144"/>
    </row>
    <row r="16" spans="1:33" ht="15" customHeight="1">
      <c r="B16" s="231"/>
      <c r="C16" s="232"/>
      <c r="D16" s="232"/>
      <c r="E16" s="232"/>
      <c r="F16" s="232"/>
      <c r="G16" s="233"/>
      <c r="H16" s="373"/>
      <c r="I16" s="374"/>
      <c r="J16" s="374"/>
      <c r="K16" s="374"/>
      <c r="L16" s="374"/>
      <c r="M16" s="374"/>
      <c r="N16" s="374"/>
      <c r="O16" s="374"/>
      <c r="P16" s="374"/>
      <c r="Q16" s="374"/>
      <c r="R16" s="374"/>
      <c r="S16" s="374"/>
      <c r="T16" s="374"/>
      <c r="U16" s="374"/>
      <c r="V16" s="375"/>
      <c r="W16" s="231"/>
      <c r="X16" s="232"/>
      <c r="Y16" s="232"/>
      <c r="Z16" s="232"/>
      <c r="AA16" s="233"/>
      <c r="AB16" s="144"/>
    </row>
    <row r="17" spans="1:34" ht="5" customHeight="1" thickBot="1">
      <c r="B17" s="231"/>
      <c r="C17" s="232"/>
      <c r="D17" s="232"/>
      <c r="E17" s="232"/>
      <c r="F17" s="232"/>
      <c r="G17" s="233"/>
      <c r="H17" s="373"/>
      <c r="I17" s="374"/>
      <c r="J17" s="374"/>
      <c r="K17" s="374"/>
      <c r="L17" s="374"/>
      <c r="M17" s="374"/>
      <c r="N17" s="374"/>
      <c r="O17" s="374"/>
      <c r="P17" s="374"/>
      <c r="Q17" s="374"/>
      <c r="R17" s="374"/>
      <c r="S17" s="374"/>
      <c r="T17" s="374"/>
      <c r="U17" s="374"/>
      <c r="V17" s="375"/>
      <c r="W17" s="231"/>
      <c r="X17" s="232"/>
      <c r="Y17" s="232"/>
      <c r="Z17" s="232"/>
      <c r="AA17" s="233"/>
      <c r="AB17" s="144"/>
    </row>
    <row r="18" spans="1:34" ht="5" customHeight="1">
      <c r="B18" s="231"/>
      <c r="C18" s="232"/>
      <c r="D18" s="232"/>
      <c r="E18" s="232"/>
      <c r="F18" s="232"/>
      <c r="G18" s="233"/>
      <c r="H18" s="231"/>
      <c r="I18" s="232"/>
      <c r="J18" s="232"/>
      <c r="K18" s="232"/>
      <c r="L18" s="233"/>
      <c r="M18" s="228" t="s">
        <v>344</v>
      </c>
      <c r="N18" s="229"/>
      <c r="O18" s="229"/>
      <c r="P18" s="229"/>
      <c r="Q18" s="230"/>
      <c r="R18" s="228" t="s">
        <v>345</v>
      </c>
      <c r="S18" s="229"/>
      <c r="T18" s="229"/>
      <c r="U18" s="229"/>
      <c r="V18" s="230"/>
      <c r="W18" s="231"/>
      <c r="X18" s="232"/>
      <c r="Y18" s="232"/>
      <c r="Z18" s="232"/>
      <c r="AA18" s="233"/>
      <c r="AB18" s="144"/>
      <c r="AD18" s="376" t="s">
        <v>347</v>
      </c>
      <c r="AE18" s="377"/>
      <c r="AF18" s="378"/>
    </row>
    <row r="19" spans="1:34" ht="15" customHeight="1">
      <c r="B19" s="231"/>
      <c r="C19" s="232"/>
      <c r="D19" s="232"/>
      <c r="E19" s="232"/>
      <c r="F19" s="232"/>
      <c r="G19" s="233"/>
      <c r="H19" s="231"/>
      <c r="I19" s="232"/>
      <c r="J19" s="232"/>
      <c r="K19" s="232"/>
      <c r="L19" s="233"/>
      <c r="M19" s="231"/>
      <c r="N19" s="232"/>
      <c r="O19" s="232"/>
      <c r="P19" s="232"/>
      <c r="Q19" s="233"/>
      <c r="R19" s="231"/>
      <c r="S19" s="232"/>
      <c r="T19" s="232"/>
      <c r="U19" s="232"/>
      <c r="V19" s="233"/>
      <c r="W19" s="231"/>
      <c r="X19" s="232"/>
      <c r="Y19" s="232"/>
      <c r="Z19" s="232"/>
      <c r="AA19" s="233"/>
      <c r="AB19" s="144"/>
      <c r="AD19" s="379"/>
      <c r="AE19" s="380"/>
      <c r="AF19" s="381"/>
    </row>
    <row r="20" spans="1:34" ht="5" customHeight="1">
      <c r="B20" s="234"/>
      <c r="C20" s="235"/>
      <c r="D20" s="235"/>
      <c r="E20" s="235"/>
      <c r="F20" s="235"/>
      <c r="G20" s="236"/>
      <c r="H20" s="234"/>
      <c r="I20" s="235"/>
      <c r="J20" s="235"/>
      <c r="K20" s="235"/>
      <c r="L20" s="236"/>
      <c r="M20" s="234"/>
      <c r="N20" s="235"/>
      <c r="O20" s="235"/>
      <c r="P20" s="235"/>
      <c r="Q20" s="236"/>
      <c r="R20" s="234"/>
      <c r="S20" s="235"/>
      <c r="T20" s="235"/>
      <c r="U20" s="235"/>
      <c r="V20" s="236"/>
      <c r="W20" s="234"/>
      <c r="X20" s="235"/>
      <c r="Y20" s="235"/>
      <c r="Z20" s="235"/>
      <c r="AA20" s="236"/>
      <c r="AB20" s="144"/>
      <c r="AD20" s="382"/>
      <c r="AE20" s="383"/>
      <c r="AF20" s="384"/>
    </row>
    <row r="21" spans="1:34" ht="5" customHeight="1">
      <c r="B21" s="145"/>
      <c r="C21" s="3"/>
      <c r="D21" s="3"/>
      <c r="E21" s="3"/>
      <c r="F21" s="3"/>
      <c r="G21" s="7"/>
      <c r="H21" s="145"/>
      <c r="I21" s="3"/>
      <c r="J21" s="3"/>
      <c r="K21" s="3"/>
      <c r="L21" s="7"/>
      <c r="M21" s="145"/>
      <c r="N21" s="3"/>
      <c r="O21" s="3"/>
      <c r="P21" s="3"/>
      <c r="Q21" s="7"/>
      <c r="R21" s="145"/>
      <c r="S21" s="3"/>
      <c r="T21" s="3"/>
      <c r="U21" s="3"/>
      <c r="V21" s="7"/>
      <c r="W21" s="145"/>
      <c r="X21" s="3"/>
      <c r="Y21" s="3"/>
      <c r="Z21" s="3"/>
      <c r="AA21" s="7"/>
      <c r="AB21" s="144"/>
      <c r="AD21" s="385" t="str">
        <f>IF(I22&lt;=1,"申請可",(IF(AND(X22&gt;=50%,X22&lt;=100%),"申請可","不可")))</f>
        <v>申請可</v>
      </c>
      <c r="AE21" s="386"/>
      <c r="AF21" s="387"/>
    </row>
    <row r="22" spans="1:34" ht="15" customHeight="1">
      <c r="B22" s="231" t="str">
        <f>forSystem!L35</f>
        <v>平成31年度～令和5年度</v>
      </c>
      <c r="C22" s="232"/>
      <c r="D22" s="232"/>
      <c r="E22" s="232"/>
      <c r="F22" s="232"/>
      <c r="G22" s="233"/>
      <c r="H22" s="92"/>
      <c r="I22" s="270"/>
      <c r="J22" s="271"/>
      <c r="K22" s="6" t="s">
        <v>342</v>
      </c>
      <c r="L22" s="8"/>
      <c r="M22" s="92"/>
      <c r="N22" s="270"/>
      <c r="O22" s="271"/>
      <c r="P22" s="6" t="s">
        <v>342</v>
      </c>
      <c r="Q22" s="8"/>
      <c r="R22" s="92"/>
      <c r="S22" s="394">
        <f>I22-N22</f>
        <v>0</v>
      </c>
      <c r="T22" s="394"/>
      <c r="U22" s="394"/>
      <c r="V22" s="8"/>
      <c r="W22" s="92"/>
      <c r="X22" s="414" t="str">
        <f>IF(AND(I22&gt;0,N22&gt;0),N22/I22,"0%")</f>
        <v>0%</v>
      </c>
      <c r="Y22" s="414"/>
      <c r="Z22" s="414"/>
      <c r="AA22" s="8"/>
      <c r="AB22" s="144"/>
      <c r="AD22" s="388"/>
      <c r="AE22" s="389"/>
      <c r="AF22" s="390"/>
    </row>
    <row r="23" spans="1:34" ht="5" customHeight="1" thickBot="1">
      <c r="B23" s="146"/>
      <c r="C23" s="5"/>
      <c r="D23" s="5"/>
      <c r="E23" s="5"/>
      <c r="F23" s="5"/>
      <c r="G23" s="9"/>
      <c r="H23" s="146"/>
      <c r="I23" s="5"/>
      <c r="J23" s="5"/>
      <c r="K23" s="5"/>
      <c r="L23" s="9"/>
      <c r="M23" s="146"/>
      <c r="N23" s="5"/>
      <c r="O23" s="5"/>
      <c r="P23" s="5"/>
      <c r="Q23" s="9"/>
      <c r="R23" s="146"/>
      <c r="S23" s="5"/>
      <c r="T23" s="5"/>
      <c r="U23" s="5"/>
      <c r="V23" s="9"/>
      <c r="W23" s="146"/>
      <c r="X23" s="5"/>
      <c r="Y23" s="5"/>
      <c r="Z23" s="5"/>
      <c r="AA23" s="9"/>
      <c r="AB23" s="144"/>
      <c r="AD23" s="391"/>
      <c r="AE23" s="392"/>
      <c r="AF23" s="393"/>
    </row>
    <row r="24" spans="1:34" ht="20" customHeight="1">
      <c r="B24" s="43" t="s">
        <v>368</v>
      </c>
    </row>
    <row r="25" spans="1:34" ht="20" customHeight="1">
      <c r="B25" s="1" t="s">
        <v>409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4" ht="20" customHeight="1"/>
    <row r="27" spans="1:34" s="1" customFormat="1" ht="20" customHeight="1">
      <c r="A27" s="166" t="s">
        <v>1059</v>
      </c>
    </row>
    <row r="28" spans="1:34" s="1" customFormat="1" ht="20" customHeight="1" thickBot="1">
      <c r="B28" s="167" t="s">
        <v>1060</v>
      </c>
    </row>
    <row r="29" spans="1:34" s="1" customFormat="1" ht="35" customHeight="1" thickBot="1">
      <c r="B29" s="395" t="s">
        <v>1350</v>
      </c>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7"/>
    </row>
    <row r="30" spans="1:34" s="1" customFormat="1" ht="20" customHeight="1">
      <c r="B30" s="166" t="s">
        <v>1341</v>
      </c>
    </row>
    <row r="31" spans="1:34" s="1" customFormat="1" ht="60" customHeight="1">
      <c r="C31" s="398" t="s">
        <v>1423</v>
      </c>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6"/>
    </row>
    <row r="32" spans="1:34" ht="20" customHeight="1">
      <c r="B32" s="157" t="s">
        <v>1061</v>
      </c>
      <c r="C32" s="405" t="s">
        <v>1062</v>
      </c>
      <c r="D32" s="406"/>
      <c r="E32" s="406"/>
      <c r="F32" s="406"/>
      <c r="G32" s="406"/>
      <c r="H32" s="407"/>
      <c r="I32" s="408" t="s">
        <v>1063</v>
      </c>
      <c r="J32" s="409"/>
      <c r="K32" s="409"/>
      <c r="L32" s="409"/>
      <c r="M32" s="410"/>
      <c r="N32" s="405" t="s">
        <v>1064</v>
      </c>
      <c r="O32" s="406"/>
      <c r="P32" s="406"/>
      <c r="Q32" s="406"/>
      <c r="R32" s="407"/>
      <c r="S32" s="411" t="s">
        <v>1065</v>
      </c>
      <c r="T32" s="412"/>
      <c r="U32" s="412"/>
      <c r="V32" s="412"/>
      <c r="W32" s="412"/>
      <c r="X32" s="412"/>
      <c r="Y32" s="412"/>
      <c r="Z32" s="412"/>
      <c r="AA32" s="412"/>
      <c r="AB32" s="412"/>
      <c r="AC32" s="412"/>
      <c r="AD32" s="412"/>
      <c r="AE32" s="412"/>
      <c r="AF32" s="412"/>
      <c r="AG32" s="413"/>
    </row>
    <row r="33" spans="2:33" ht="20" customHeight="1">
      <c r="B33" s="157">
        <v>1</v>
      </c>
      <c r="C33" s="296"/>
      <c r="D33" s="297"/>
      <c r="E33" s="297"/>
      <c r="F33" s="297"/>
      <c r="G33" s="297"/>
      <c r="H33" s="298"/>
      <c r="I33" s="299"/>
      <c r="J33" s="300"/>
      <c r="K33" s="300"/>
      <c r="L33" s="300"/>
      <c r="M33" s="301"/>
      <c r="N33" s="296"/>
      <c r="O33" s="297"/>
      <c r="P33" s="297"/>
      <c r="Q33" s="297"/>
      <c r="R33" s="298"/>
      <c r="S33" s="302"/>
      <c r="T33" s="303"/>
      <c r="U33" s="303"/>
      <c r="V33" s="303"/>
      <c r="W33" s="303"/>
      <c r="X33" s="303"/>
      <c r="Y33" s="303"/>
      <c r="Z33" s="303"/>
      <c r="AA33" s="303"/>
      <c r="AB33" s="303"/>
      <c r="AC33" s="303"/>
      <c r="AD33" s="303"/>
      <c r="AE33" s="303"/>
      <c r="AF33" s="303"/>
      <c r="AG33" s="304"/>
    </row>
    <row r="34" spans="2:33" ht="20" customHeight="1">
      <c r="B34" s="157">
        <v>2</v>
      </c>
      <c r="C34" s="296"/>
      <c r="D34" s="297"/>
      <c r="E34" s="297"/>
      <c r="F34" s="297"/>
      <c r="G34" s="297"/>
      <c r="H34" s="298"/>
      <c r="I34" s="299"/>
      <c r="J34" s="300"/>
      <c r="K34" s="300"/>
      <c r="L34" s="300"/>
      <c r="M34" s="301"/>
      <c r="N34" s="296"/>
      <c r="O34" s="297"/>
      <c r="P34" s="297"/>
      <c r="Q34" s="297"/>
      <c r="R34" s="298"/>
      <c r="S34" s="302"/>
      <c r="T34" s="303"/>
      <c r="U34" s="303"/>
      <c r="V34" s="303"/>
      <c r="W34" s="303"/>
      <c r="X34" s="303"/>
      <c r="Y34" s="303"/>
      <c r="Z34" s="303"/>
      <c r="AA34" s="303"/>
      <c r="AB34" s="303"/>
      <c r="AC34" s="303"/>
      <c r="AD34" s="303"/>
      <c r="AE34" s="303"/>
      <c r="AF34" s="303"/>
      <c r="AG34" s="304"/>
    </row>
    <row r="35" spans="2:33" ht="20" customHeight="1">
      <c r="B35" s="157">
        <v>3</v>
      </c>
      <c r="C35" s="296"/>
      <c r="D35" s="297"/>
      <c r="E35" s="297"/>
      <c r="F35" s="297"/>
      <c r="G35" s="297"/>
      <c r="H35" s="298"/>
      <c r="I35" s="299"/>
      <c r="J35" s="300"/>
      <c r="K35" s="300"/>
      <c r="L35" s="300"/>
      <c r="M35" s="301"/>
      <c r="N35" s="296"/>
      <c r="O35" s="297"/>
      <c r="P35" s="297"/>
      <c r="Q35" s="297"/>
      <c r="R35" s="298"/>
      <c r="S35" s="302"/>
      <c r="T35" s="303"/>
      <c r="U35" s="303"/>
      <c r="V35" s="303"/>
      <c r="W35" s="303"/>
      <c r="X35" s="303"/>
      <c r="Y35" s="303"/>
      <c r="Z35" s="303"/>
      <c r="AA35" s="303"/>
      <c r="AB35" s="303"/>
      <c r="AC35" s="303"/>
      <c r="AD35" s="303"/>
      <c r="AE35" s="303"/>
      <c r="AF35" s="303"/>
      <c r="AG35" s="304"/>
    </row>
    <row r="36" spans="2:33" ht="20" customHeight="1">
      <c r="B36" s="157">
        <v>4</v>
      </c>
      <c r="C36" s="296"/>
      <c r="D36" s="297"/>
      <c r="E36" s="297"/>
      <c r="F36" s="297"/>
      <c r="G36" s="297"/>
      <c r="H36" s="298"/>
      <c r="I36" s="299"/>
      <c r="J36" s="300"/>
      <c r="K36" s="300"/>
      <c r="L36" s="300"/>
      <c r="M36" s="301"/>
      <c r="N36" s="296"/>
      <c r="O36" s="297"/>
      <c r="P36" s="297"/>
      <c r="Q36" s="297"/>
      <c r="R36" s="298"/>
      <c r="S36" s="302"/>
      <c r="T36" s="303"/>
      <c r="U36" s="303"/>
      <c r="V36" s="303"/>
      <c r="W36" s="303"/>
      <c r="X36" s="303"/>
      <c r="Y36" s="303"/>
      <c r="Z36" s="303"/>
      <c r="AA36" s="303"/>
      <c r="AB36" s="303"/>
      <c r="AC36" s="303"/>
      <c r="AD36" s="303"/>
      <c r="AE36" s="303"/>
      <c r="AF36" s="303"/>
      <c r="AG36" s="304"/>
    </row>
    <row r="37" spans="2:33" ht="20" customHeight="1">
      <c r="B37" s="157">
        <v>5</v>
      </c>
      <c r="C37" s="296"/>
      <c r="D37" s="297"/>
      <c r="E37" s="297"/>
      <c r="F37" s="297"/>
      <c r="G37" s="297"/>
      <c r="H37" s="298"/>
      <c r="I37" s="299"/>
      <c r="J37" s="300"/>
      <c r="K37" s="300"/>
      <c r="L37" s="300"/>
      <c r="M37" s="301"/>
      <c r="N37" s="296"/>
      <c r="O37" s="297"/>
      <c r="P37" s="297"/>
      <c r="Q37" s="297"/>
      <c r="R37" s="298"/>
      <c r="S37" s="302"/>
      <c r="T37" s="303"/>
      <c r="U37" s="303"/>
      <c r="V37" s="303"/>
      <c r="W37" s="303"/>
      <c r="X37" s="303"/>
      <c r="Y37" s="303"/>
      <c r="Z37" s="303"/>
      <c r="AA37" s="303"/>
      <c r="AB37" s="303"/>
      <c r="AC37" s="303"/>
      <c r="AD37" s="303"/>
      <c r="AE37" s="303"/>
      <c r="AF37" s="303"/>
      <c r="AG37" s="304"/>
    </row>
    <row r="38" spans="2:33" ht="20" customHeight="1">
      <c r="B38" s="157">
        <v>6</v>
      </c>
      <c r="C38" s="296"/>
      <c r="D38" s="297"/>
      <c r="E38" s="297"/>
      <c r="F38" s="297"/>
      <c r="G38" s="297"/>
      <c r="H38" s="298"/>
      <c r="I38" s="299"/>
      <c r="J38" s="300"/>
      <c r="K38" s="300"/>
      <c r="L38" s="300"/>
      <c r="M38" s="301"/>
      <c r="N38" s="296"/>
      <c r="O38" s="297"/>
      <c r="P38" s="297"/>
      <c r="Q38" s="297"/>
      <c r="R38" s="298"/>
      <c r="S38" s="302"/>
      <c r="T38" s="303"/>
      <c r="U38" s="303"/>
      <c r="V38" s="303"/>
      <c r="W38" s="303"/>
      <c r="X38" s="303"/>
      <c r="Y38" s="303"/>
      <c r="Z38" s="303"/>
      <c r="AA38" s="303"/>
      <c r="AB38" s="303"/>
      <c r="AC38" s="303"/>
      <c r="AD38" s="303"/>
      <c r="AE38" s="303"/>
      <c r="AF38" s="303"/>
      <c r="AG38" s="304"/>
    </row>
    <row r="39" spans="2:33" ht="20" customHeight="1">
      <c r="B39" s="157">
        <v>7</v>
      </c>
      <c r="C39" s="296"/>
      <c r="D39" s="297"/>
      <c r="E39" s="297"/>
      <c r="F39" s="297"/>
      <c r="G39" s="297"/>
      <c r="H39" s="298"/>
      <c r="I39" s="299"/>
      <c r="J39" s="300"/>
      <c r="K39" s="300"/>
      <c r="L39" s="300"/>
      <c r="M39" s="301"/>
      <c r="N39" s="296"/>
      <c r="O39" s="297"/>
      <c r="P39" s="297"/>
      <c r="Q39" s="297"/>
      <c r="R39" s="298"/>
      <c r="S39" s="302"/>
      <c r="T39" s="303"/>
      <c r="U39" s="303"/>
      <c r="V39" s="303"/>
      <c r="W39" s="303"/>
      <c r="X39" s="303"/>
      <c r="Y39" s="303"/>
      <c r="Z39" s="303"/>
      <c r="AA39" s="303"/>
      <c r="AB39" s="303"/>
      <c r="AC39" s="303"/>
      <c r="AD39" s="303"/>
      <c r="AE39" s="303"/>
      <c r="AF39" s="303"/>
      <c r="AG39" s="304"/>
    </row>
    <row r="40" spans="2:33" ht="20" customHeight="1">
      <c r="B40" s="157">
        <v>8</v>
      </c>
      <c r="C40" s="296"/>
      <c r="D40" s="297"/>
      <c r="E40" s="297"/>
      <c r="F40" s="297"/>
      <c r="G40" s="297"/>
      <c r="H40" s="298"/>
      <c r="I40" s="299"/>
      <c r="J40" s="300"/>
      <c r="K40" s="300"/>
      <c r="L40" s="300"/>
      <c r="M40" s="301"/>
      <c r="N40" s="296"/>
      <c r="O40" s="297"/>
      <c r="P40" s="297"/>
      <c r="Q40" s="297"/>
      <c r="R40" s="298"/>
      <c r="S40" s="302"/>
      <c r="T40" s="303"/>
      <c r="U40" s="303"/>
      <c r="V40" s="303"/>
      <c r="W40" s="303"/>
      <c r="X40" s="303"/>
      <c r="Y40" s="303"/>
      <c r="Z40" s="303"/>
      <c r="AA40" s="303"/>
      <c r="AB40" s="303"/>
      <c r="AC40" s="303"/>
      <c r="AD40" s="303"/>
      <c r="AE40" s="303"/>
      <c r="AF40" s="303"/>
      <c r="AG40" s="304"/>
    </row>
    <row r="41" spans="2:33" ht="20" customHeight="1">
      <c r="B41" s="157">
        <v>9</v>
      </c>
      <c r="C41" s="296"/>
      <c r="D41" s="297"/>
      <c r="E41" s="297"/>
      <c r="F41" s="297"/>
      <c r="G41" s="297"/>
      <c r="H41" s="298"/>
      <c r="I41" s="299"/>
      <c r="J41" s="300"/>
      <c r="K41" s="300"/>
      <c r="L41" s="300"/>
      <c r="M41" s="301"/>
      <c r="N41" s="296"/>
      <c r="O41" s="297"/>
      <c r="P41" s="297"/>
      <c r="Q41" s="297"/>
      <c r="R41" s="298"/>
      <c r="S41" s="302"/>
      <c r="T41" s="303"/>
      <c r="U41" s="303"/>
      <c r="V41" s="303"/>
      <c r="W41" s="303"/>
      <c r="X41" s="303"/>
      <c r="Y41" s="303"/>
      <c r="Z41" s="303"/>
      <c r="AA41" s="303"/>
      <c r="AB41" s="303"/>
      <c r="AC41" s="303"/>
      <c r="AD41" s="303"/>
      <c r="AE41" s="303"/>
      <c r="AF41" s="303"/>
      <c r="AG41" s="304"/>
    </row>
    <row r="42" spans="2:33" ht="20" customHeight="1">
      <c r="B42" s="157">
        <v>10</v>
      </c>
      <c r="C42" s="296"/>
      <c r="D42" s="297"/>
      <c r="E42" s="297"/>
      <c r="F42" s="297"/>
      <c r="G42" s="297"/>
      <c r="H42" s="298"/>
      <c r="I42" s="299"/>
      <c r="J42" s="300"/>
      <c r="K42" s="300"/>
      <c r="L42" s="300"/>
      <c r="M42" s="301"/>
      <c r="N42" s="296"/>
      <c r="O42" s="297"/>
      <c r="P42" s="297"/>
      <c r="Q42" s="297"/>
      <c r="R42" s="298"/>
      <c r="S42" s="302"/>
      <c r="T42" s="303"/>
      <c r="U42" s="303"/>
      <c r="V42" s="303"/>
      <c r="W42" s="303"/>
      <c r="X42" s="303"/>
      <c r="Y42" s="303"/>
      <c r="Z42" s="303"/>
      <c r="AA42" s="303"/>
      <c r="AB42" s="303"/>
      <c r="AC42" s="303"/>
      <c r="AD42" s="303"/>
      <c r="AE42" s="303"/>
      <c r="AF42" s="303"/>
      <c r="AG42" s="304"/>
    </row>
    <row r="43" spans="2:33" ht="64" customHeight="1">
      <c r="B43" s="368" t="s">
        <v>1338</v>
      </c>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row>
    <row r="44" spans="2:33" ht="20" customHeight="1"/>
    <row r="45" spans="2:33" ht="32" customHeight="1">
      <c r="B45" s="168" t="s">
        <v>308</v>
      </c>
      <c r="C45" s="366" t="s">
        <v>1348</v>
      </c>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row>
    <row r="46" spans="2:33" ht="61" customHeight="1">
      <c r="C46" s="368" t="s">
        <v>1066</v>
      </c>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row>
    <row r="47" spans="2:33" ht="57" customHeight="1">
      <c r="B47" s="157" t="s">
        <v>1061</v>
      </c>
      <c r="C47" s="351" t="s">
        <v>1062</v>
      </c>
      <c r="D47" s="351"/>
      <c r="E47" s="351"/>
      <c r="F47" s="351"/>
      <c r="G47" s="351"/>
      <c r="H47" s="351"/>
      <c r="I47" s="363" t="s">
        <v>1083</v>
      </c>
      <c r="J47" s="358"/>
      <c r="K47" s="358"/>
      <c r="L47" s="364" t="s">
        <v>1084</v>
      </c>
      <c r="M47" s="365"/>
      <c r="N47" s="365"/>
      <c r="O47" s="364" t="s">
        <v>1078</v>
      </c>
      <c r="P47" s="364"/>
      <c r="Q47" s="360" t="s">
        <v>1079</v>
      </c>
      <c r="R47" s="360"/>
      <c r="S47" s="360" t="s">
        <v>1080</v>
      </c>
      <c r="T47" s="361"/>
      <c r="U47" s="361"/>
      <c r="V47" s="358" t="s">
        <v>1064</v>
      </c>
      <c r="W47" s="358"/>
      <c r="X47" s="358"/>
      <c r="Y47" s="358"/>
      <c r="Z47" s="358" t="s">
        <v>1081</v>
      </c>
      <c r="AA47" s="358"/>
      <c r="AB47" s="358"/>
      <c r="AC47" s="358"/>
      <c r="AD47" s="358"/>
      <c r="AE47" s="358"/>
      <c r="AF47" s="358"/>
      <c r="AG47" s="358"/>
    </row>
    <row r="48" spans="2:33" ht="20" customHeight="1">
      <c r="B48" s="158">
        <v>0</v>
      </c>
      <c r="C48" s="355" t="s">
        <v>1082</v>
      </c>
      <c r="D48" s="356"/>
      <c r="E48" s="356"/>
      <c r="F48" s="356"/>
      <c r="G48" s="356"/>
      <c r="H48" s="357"/>
      <c r="I48" s="362"/>
      <c r="J48" s="359"/>
      <c r="K48" s="359"/>
      <c r="L48" s="350"/>
      <c r="M48" s="343"/>
      <c r="N48" s="343"/>
      <c r="O48" s="359"/>
      <c r="P48" s="359"/>
      <c r="Q48" s="359"/>
      <c r="R48" s="359"/>
      <c r="S48" s="359"/>
      <c r="T48" s="359"/>
      <c r="U48" s="359"/>
      <c r="V48" s="359"/>
      <c r="W48" s="359"/>
      <c r="X48" s="359"/>
      <c r="Y48" s="359"/>
      <c r="Z48" s="359"/>
      <c r="AA48" s="359"/>
      <c r="AB48" s="359"/>
      <c r="AC48" s="359"/>
      <c r="AD48" s="359"/>
      <c r="AE48" s="359"/>
      <c r="AF48" s="359"/>
      <c r="AG48" s="359"/>
    </row>
    <row r="49" spans="2:33" ht="20" customHeight="1">
      <c r="B49" s="157">
        <v>1</v>
      </c>
      <c r="C49" s="346"/>
      <c r="D49" s="346"/>
      <c r="E49" s="346"/>
      <c r="F49" s="346"/>
      <c r="G49" s="346"/>
      <c r="H49" s="346"/>
      <c r="I49" s="350"/>
      <c r="J49" s="343"/>
      <c r="K49" s="343"/>
      <c r="L49" s="350"/>
      <c r="M49" s="343"/>
      <c r="N49" s="343"/>
      <c r="O49" s="351" t="str">
        <f t="shared" ref="O49:O51" si="0">IF(I49&lt;&gt;0,DATEDIF(I49,L49, "Y"),"")</f>
        <v/>
      </c>
      <c r="P49" s="351"/>
      <c r="Q49" s="343"/>
      <c r="R49" s="343"/>
      <c r="S49" s="343"/>
      <c r="T49" s="343"/>
      <c r="U49" s="343"/>
      <c r="V49" s="344"/>
      <c r="W49" s="344"/>
      <c r="X49" s="344"/>
      <c r="Y49" s="344"/>
      <c r="Z49" s="345"/>
      <c r="AA49" s="345"/>
      <c r="AB49" s="345"/>
      <c r="AC49" s="345"/>
      <c r="AD49" s="345"/>
      <c r="AE49" s="345"/>
      <c r="AF49" s="345"/>
      <c r="AG49" s="345"/>
    </row>
    <row r="50" spans="2:33" ht="20" customHeight="1">
      <c r="B50" s="157">
        <v>2</v>
      </c>
      <c r="C50" s="346"/>
      <c r="D50" s="346"/>
      <c r="E50" s="346"/>
      <c r="F50" s="346"/>
      <c r="G50" s="346"/>
      <c r="H50" s="346"/>
      <c r="I50" s="350"/>
      <c r="J50" s="343"/>
      <c r="K50" s="343"/>
      <c r="L50" s="350"/>
      <c r="M50" s="343"/>
      <c r="N50" s="343"/>
      <c r="O50" s="351" t="str">
        <f t="shared" si="0"/>
        <v/>
      </c>
      <c r="P50" s="351"/>
      <c r="Q50" s="343"/>
      <c r="R50" s="343"/>
      <c r="S50" s="343"/>
      <c r="T50" s="343"/>
      <c r="U50" s="343"/>
      <c r="V50" s="344"/>
      <c r="W50" s="344"/>
      <c r="X50" s="344"/>
      <c r="Y50" s="344"/>
      <c r="Z50" s="345"/>
      <c r="AA50" s="345"/>
      <c r="AB50" s="345"/>
      <c r="AC50" s="345"/>
      <c r="AD50" s="345"/>
      <c r="AE50" s="345"/>
      <c r="AF50" s="345"/>
      <c r="AG50" s="345"/>
    </row>
    <row r="51" spans="2:33" ht="20" customHeight="1">
      <c r="B51" s="157">
        <v>3</v>
      </c>
      <c r="C51" s="346"/>
      <c r="D51" s="346"/>
      <c r="E51" s="346"/>
      <c r="F51" s="346"/>
      <c r="G51" s="346"/>
      <c r="H51" s="346"/>
      <c r="I51" s="347"/>
      <c r="J51" s="348"/>
      <c r="K51" s="349"/>
      <c r="L51" s="350"/>
      <c r="M51" s="343"/>
      <c r="N51" s="343"/>
      <c r="O51" s="351" t="str">
        <f t="shared" si="0"/>
        <v/>
      </c>
      <c r="P51" s="351"/>
      <c r="Q51" s="343"/>
      <c r="R51" s="343"/>
      <c r="S51" s="343"/>
      <c r="T51" s="343"/>
      <c r="U51" s="343"/>
      <c r="V51" s="344"/>
      <c r="W51" s="344"/>
      <c r="X51" s="344"/>
      <c r="Y51" s="344"/>
      <c r="Z51" s="345"/>
      <c r="AA51" s="345"/>
      <c r="AB51" s="345"/>
      <c r="AC51" s="345"/>
      <c r="AD51" s="345"/>
      <c r="AE51" s="345"/>
      <c r="AF51" s="345"/>
      <c r="AG51" s="345"/>
    </row>
    <row r="52" spans="2:33" ht="20" customHeight="1">
      <c r="B52" s="157">
        <v>4</v>
      </c>
      <c r="C52" s="346"/>
      <c r="D52" s="346"/>
      <c r="E52" s="346"/>
      <c r="F52" s="346"/>
      <c r="G52" s="346"/>
      <c r="H52" s="346"/>
      <c r="I52" s="347"/>
      <c r="J52" s="348"/>
      <c r="K52" s="349"/>
      <c r="L52" s="350"/>
      <c r="M52" s="343"/>
      <c r="N52" s="343"/>
      <c r="O52" s="351" t="str">
        <f t="shared" ref="O52:O58" si="1">IF(I52&lt;&gt;0,DATEDIF(I52,L52, "Y"),"")</f>
        <v/>
      </c>
      <c r="P52" s="351"/>
      <c r="Q52" s="343"/>
      <c r="R52" s="343"/>
      <c r="S52" s="343"/>
      <c r="T52" s="343"/>
      <c r="U52" s="343"/>
      <c r="V52" s="344"/>
      <c r="W52" s="344"/>
      <c r="X52" s="344"/>
      <c r="Y52" s="344"/>
      <c r="Z52" s="345"/>
      <c r="AA52" s="345"/>
      <c r="AB52" s="345"/>
      <c r="AC52" s="345"/>
      <c r="AD52" s="345"/>
      <c r="AE52" s="345"/>
      <c r="AF52" s="345"/>
      <c r="AG52" s="345"/>
    </row>
    <row r="53" spans="2:33" ht="20" customHeight="1">
      <c r="B53" s="157">
        <v>5</v>
      </c>
      <c r="C53" s="346"/>
      <c r="D53" s="346"/>
      <c r="E53" s="346"/>
      <c r="F53" s="346"/>
      <c r="G53" s="346"/>
      <c r="H53" s="346"/>
      <c r="I53" s="347"/>
      <c r="J53" s="348"/>
      <c r="K53" s="349"/>
      <c r="L53" s="350"/>
      <c r="M53" s="343"/>
      <c r="N53" s="343"/>
      <c r="O53" s="351" t="str">
        <f t="shared" si="1"/>
        <v/>
      </c>
      <c r="P53" s="351"/>
      <c r="Q53" s="343"/>
      <c r="R53" s="343"/>
      <c r="S53" s="343"/>
      <c r="T53" s="343"/>
      <c r="U53" s="343"/>
      <c r="V53" s="344"/>
      <c r="W53" s="344"/>
      <c r="X53" s="344"/>
      <c r="Y53" s="344"/>
      <c r="Z53" s="345"/>
      <c r="AA53" s="345"/>
      <c r="AB53" s="345"/>
      <c r="AC53" s="345"/>
      <c r="AD53" s="345"/>
      <c r="AE53" s="345"/>
      <c r="AF53" s="345"/>
      <c r="AG53" s="345"/>
    </row>
    <row r="54" spans="2:33" ht="20" customHeight="1">
      <c r="B54" s="157">
        <v>6</v>
      </c>
      <c r="C54" s="346"/>
      <c r="D54" s="346"/>
      <c r="E54" s="346"/>
      <c r="F54" s="346"/>
      <c r="G54" s="346"/>
      <c r="H54" s="346"/>
      <c r="I54" s="347"/>
      <c r="J54" s="348"/>
      <c r="K54" s="349"/>
      <c r="L54" s="350"/>
      <c r="M54" s="343"/>
      <c r="N54" s="343"/>
      <c r="O54" s="351" t="str">
        <f t="shared" si="1"/>
        <v/>
      </c>
      <c r="P54" s="351"/>
      <c r="Q54" s="343"/>
      <c r="R54" s="343"/>
      <c r="S54" s="343"/>
      <c r="T54" s="343"/>
      <c r="U54" s="343"/>
      <c r="V54" s="344"/>
      <c r="W54" s="344"/>
      <c r="X54" s="344"/>
      <c r="Y54" s="344"/>
      <c r="Z54" s="345"/>
      <c r="AA54" s="345"/>
      <c r="AB54" s="345"/>
      <c r="AC54" s="345"/>
      <c r="AD54" s="345"/>
      <c r="AE54" s="345"/>
      <c r="AF54" s="345"/>
      <c r="AG54" s="345"/>
    </row>
    <row r="55" spans="2:33" ht="20" customHeight="1">
      <c r="B55" s="157">
        <v>7</v>
      </c>
      <c r="C55" s="346"/>
      <c r="D55" s="346"/>
      <c r="E55" s="346"/>
      <c r="F55" s="346"/>
      <c r="G55" s="346"/>
      <c r="H55" s="346"/>
      <c r="I55" s="347"/>
      <c r="J55" s="348"/>
      <c r="K55" s="349"/>
      <c r="L55" s="350"/>
      <c r="M55" s="343"/>
      <c r="N55" s="343"/>
      <c r="O55" s="351" t="str">
        <f t="shared" si="1"/>
        <v/>
      </c>
      <c r="P55" s="351"/>
      <c r="Q55" s="343"/>
      <c r="R55" s="343"/>
      <c r="S55" s="343"/>
      <c r="T55" s="343"/>
      <c r="U55" s="343"/>
      <c r="V55" s="344"/>
      <c r="W55" s="344"/>
      <c r="X55" s="344"/>
      <c r="Y55" s="344"/>
      <c r="Z55" s="345"/>
      <c r="AA55" s="345"/>
      <c r="AB55" s="345"/>
      <c r="AC55" s="345"/>
      <c r="AD55" s="345"/>
      <c r="AE55" s="345"/>
      <c r="AF55" s="345"/>
      <c r="AG55" s="345"/>
    </row>
    <row r="56" spans="2:33" ht="20" customHeight="1">
      <c r="B56" s="157">
        <v>8</v>
      </c>
      <c r="C56" s="346"/>
      <c r="D56" s="346"/>
      <c r="E56" s="346"/>
      <c r="F56" s="346"/>
      <c r="G56" s="346"/>
      <c r="H56" s="346"/>
      <c r="I56" s="347"/>
      <c r="J56" s="348"/>
      <c r="K56" s="349"/>
      <c r="L56" s="350"/>
      <c r="M56" s="343"/>
      <c r="N56" s="343"/>
      <c r="O56" s="351" t="str">
        <f t="shared" si="1"/>
        <v/>
      </c>
      <c r="P56" s="351"/>
      <c r="Q56" s="343"/>
      <c r="R56" s="343"/>
      <c r="S56" s="343"/>
      <c r="T56" s="343"/>
      <c r="U56" s="343"/>
      <c r="V56" s="344"/>
      <c r="W56" s="344"/>
      <c r="X56" s="344"/>
      <c r="Y56" s="344"/>
      <c r="Z56" s="345"/>
      <c r="AA56" s="345"/>
      <c r="AB56" s="345"/>
      <c r="AC56" s="345"/>
      <c r="AD56" s="345"/>
      <c r="AE56" s="345"/>
      <c r="AF56" s="345"/>
      <c r="AG56" s="345"/>
    </row>
    <row r="57" spans="2:33" ht="20" customHeight="1">
      <c r="B57" s="157">
        <v>9</v>
      </c>
      <c r="C57" s="346"/>
      <c r="D57" s="346"/>
      <c r="E57" s="346"/>
      <c r="F57" s="346"/>
      <c r="G57" s="346"/>
      <c r="H57" s="346"/>
      <c r="I57" s="347"/>
      <c r="J57" s="348"/>
      <c r="K57" s="349"/>
      <c r="L57" s="350"/>
      <c r="M57" s="343"/>
      <c r="N57" s="343"/>
      <c r="O57" s="351" t="str">
        <f t="shared" si="1"/>
        <v/>
      </c>
      <c r="P57" s="351"/>
      <c r="Q57" s="343"/>
      <c r="R57" s="343"/>
      <c r="S57" s="343"/>
      <c r="T57" s="343"/>
      <c r="U57" s="343"/>
      <c r="V57" s="344"/>
      <c r="W57" s="344"/>
      <c r="X57" s="344"/>
      <c r="Y57" s="344"/>
      <c r="Z57" s="345"/>
      <c r="AA57" s="345"/>
      <c r="AB57" s="345"/>
      <c r="AC57" s="345"/>
      <c r="AD57" s="345"/>
      <c r="AE57" s="345"/>
      <c r="AF57" s="345"/>
      <c r="AG57" s="345"/>
    </row>
    <row r="58" spans="2:33" ht="20" customHeight="1">
      <c r="B58" s="157">
        <v>10</v>
      </c>
      <c r="C58" s="346"/>
      <c r="D58" s="346"/>
      <c r="E58" s="346"/>
      <c r="F58" s="346"/>
      <c r="G58" s="346"/>
      <c r="H58" s="346"/>
      <c r="I58" s="347"/>
      <c r="J58" s="348"/>
      <c r="K58" s="349"/>
      <c r="L58" s="350"/>
      <c r="M58" s="343"/>
      <c r="N58" s="343"/>
      <c r="O58" s="351" t="str">
        <f t="shared" si="1"/>
        <v/>
      </c>
      <c r="P58" s="351"/>
      <c r="Q58" s="343"/>
      <c r="R58" s="343"/>
      <c r="S58" s="343"/>
      <c r="T58" s="343"/>
      <c r="U58" s="343"/>
      <c r="V58" s="344"/>
      <c r="W58" s="344"/>
      <c r="X58" s="344"/>
      <c r="Y58" s="344"/>
      <c r="Z58" s="345"/>
      <c r="AA58" s="345"/>
      <c r="AB58" s="345"/>
      <c r="AC58" s="345"/>
      <c r="AD58" s="345"/>
      <c r="AE58" s="345"/>
      <c r="AF58" s="345"/>
      <c r="AG58" s="345"/>
    </row>
    <row r="59" spans="2:33" ht="20" customHeight="1">
      <c r="B59" s="159" t="s">
        <v>1085</v>
      </c>
      <c r="C59" s="160"/>
      <c r="D59" s="160"/>
      <c r="E59" s="160"/>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2:33" ht="20" customHeight="1">
      <c r="B60" s="130" t="s">
        <v>1086</v>
      </c>
      <c r="C60" s="130"/>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ht="20" customHeight="1">
      <c r="B61" s="130" t="s">
        <v>1087</v>
      </c>
      <c r="C61" s="130"/>
      <c r="D61" s="108"/>
      <c r="E61" s="108"/>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ht="20" customHeight="1">
      <c r="B62" s="130" t="s">
        <v>1088</v>
      </c>
      <c r="C62" s="130"/>
      <c r="D62" s="130"/>
      <c r="E62" s="130"/>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ht="20" customHeight="1">
      <c r="B63" s="159" t="s">
        <v>1090</v>
      </c>
      <c r="C63" s="130"/>
      <c r="D63" s="130"/>
      <c r="E63" s="130"/>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ht="20" customHeight="1">
      <c r="B64" s="159" t="s">
        <v>1091</v>
      </c>
      <c r="C64" s="130"/>
      <c r="D64" s="130"/>
      <c r="E64" s="130"/>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3" ht="20" customHeight="1">
      <c r="B65" s="159" t="s">
        <v>1339</v>
      </c>
      <c r="C65" s="130"/>
      <c r="D65" s="130"/>
      <c r="E65" s="130"/>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ht="20" customHeight="1">
      <c r="B66" s="130" t="s">
        <v>1089</v>
      </c>
      <c r="C66" s="130"/>
      <c r="D66" s="130"/>
      <c r="E66" s="130"/>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ht="20" customHeight="1">
      <c r="B67" s="130" t="s">
        <v>1088</v>
      </c>
      <c r="C67" s="130"/>
      <c r="D67" s="130"/>
      <c r="E67" s="130"/>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2:33" ht="20" customHeight="1"/>
    <row r="69" spans="2:33" ht="20" customHeight="1">
      <c r="B69" s="342" t="s">
        <v>1092</v>
      </c>
      <c r="C69" s="342"/>
      <c r="D69" s="342"/>
      <c r="E69" s="342"/>
      <c r="F69" s="342"/>
      <c r="G69" s="342"/>
      <c r="H69" s="342"/>
      <c r="I69" s="342"/>
      <c r="J69" s="342"/>
      <c r="K69" s="342"/>
      <c r="L69" s="342"/>
      <c r="M69" s="342"/>
      <c r="N69" s="342"/>
      <c r="O69" s="342" t="s">
        <v>1093</v>
      </c>
      <c r="P69" s="342"/>
      <c r="Q69" s="342"/>
      <c r="R69" s="342"/>
      <c r="S69" s="342"/>
      <c r="T69" s="342"/>
      <c r="U69" s="342"/>
      <c r="V69" s="342"/>
      <c r="W69" s="342"/>
      <c r="X69" s="342"/>
      <c r="Y69" s="342"/>
      <c r="Z69" s="342"/>
    </row>
    <row r="70" spans="2:33" ht="20" customHeight="1" thickBot="1">
      <c r="B70" s="312" t="s">
        <v>1094</v>
      </c>
      <c r="C70" s="313"/>
      <c r="D70" s="313"/>
      <c r="E70" s="313"/>
      <c r="F70" s="313"/>
      <c r="G70" s="320"/>
      <c r="H70" s="320"/>
      <c r="I70" s="320"/>
      <c r="J70" s="320"/>
      <c r="K70" s="321"/>
      <c r="L70" s="321"/>
      <c r="M70" s="321"/>
      <c r="N70" s="322"/>
      <c r="O70" s="323" t="s">
        <v>1095</v>
      </c>
      <c r="P70" s="324"/>
      <c r="Q70" s="324"/>
      <c r="R70" s="324"/>
      <c r="S70" s="321"/>
      <c r="T70" s="321"/>
      <c r="U70" s="321"/>
      <c r="V70" s="321"/>
      <c r="W70" s="320"/>
      <c r="X70" s="320"/>
      <c r="Y70" s="320"/>
      <c r="Z70" s="327"/>
    </row>
    <row r="71" spans="2:33" ht="20" customHeight="1" thickTop="1" thickBot="1">
      <c r="B71" s="314"/>
      <c r="C71" s="315"/>
      <c r="D71" s="315"/>
      <c r="E71" s="315"/>
      <c r="F71" s="316"/>
      <c r="G71" s="328" t="s">
        <v>1096</v>
      </c>
      <c r="H71" s="329"/>
      <c r="I71" s="329"/>
      <c r="J71" s="329"/>
      <c r="K71" s="332" t="s">
        <v>1097</v>
      </c>
      <c r="L71" s="333"/>
      <c r="M71" s="333"/>
      <c r="N71" s="334"/>
      <c r="O71" s="325"/>
      <c r="P71" s="325"/>
      <c r="Q71" s="325"/>
      <c r="R71" s="325"/>
      <c r="S71" s="337" t="s">
        <v>1096</v>
      </c>
      <c r="T71" s="338"/>
      <c r="U71" s="338"/>
      <c r="V71" s="339"/>
      <c r="W71" s="220" t="s">
        <v>1097</v>
      </c>
      <c r="X71" s="220"/>
      <c r="Y71" s="220"/>
      <c r="Z71" s="221"/>
    </row>
    <row r="72" spans="2:33" ht="20" customHeight="1" thickTop="1">
      <c r="B72" s="317"/>
      <c r="C72" s="318"/>
      <c r="D72" s="318"/>
      <c r="E72" s="318"/>
      <c r="F72" s="319"/>
      <c r="G72" s="330"/>
      <c r="H72" s="331"/>
      <c r="I72" s="331"/>
      <c r="J72" s="331"/>
      <c r="K72" s="335"/>
      <c r="L72" s="226"/>
      <c r="M72" s="226"/>
      <c r="N72" s="336"/>
      <c r="O72" s="326"/>
      <c r="P72" s="326"/>
      <c r="Q72" s="326"/>
      <c r="R72" s="326"/>
      <c r="S72" s="340"/>
      <c r="T72" s="331"/>
      <c r="U72" s="331"/>
      <c r="V72" s="341"/>
      <c r="W72" s="226"/>
      <c r="X72" s="226"/>
      <c r="Y72" s="226"/>
      <c r="Z72" s="227"/>
      <c r="AC72" s="352" t="s">
        <v>347</v>
      </c>
      <c r="AD72" s="353"/>
      <c r="AE72" s="354"/>
    </row>
    <row r="73" spans="2:33" ht="20" customHeight="1" thickBot="1">
      <c r="B73" s="307">
        <f>COUNTA(N33:N42)</f>
        <v>0</v>
      </c>
      <c r="C73" s="307"/>
      <c r="D73" s="307"/>
      <c r="E73" s="307"/>
      <c r="F73" s="307"/>
      <c r="G73" s="308">
        <f>B73-K73</f>
        <v>0</v>
      </c>
      <c r="H73" s="305"/>
      <c r="I73" s="305"/>
      <c r="J73" s="305"/>
      <c r="K73" s="309">
        <f>COUNTIF(N33:N42,forSystem!R23)+COUNTIF(N33:N42,forSystem!R24)</f>
        <v>0</v>
      </c>
      <c r="L73" s="310"/>
      <c r="M73" s="310"/>
      <c r="N73" s="311"/>
      <c r="O73" s="306">
        <f>COUNTA(V49:V58)</f>
        <v>0</v>
      </c>
      <c r="P73" s="307"/>
      <c r="Q73" s="307"/>
      <c r="R73" s="308"/>
      <c r="S73" s="309">
        <f>O73-W73</f>
        <v>0</v>
      </c>
      <c r="T73" s="310"/>
      <c r="U73" s="310"/>
      <c r="V73" s="311"/>
      <c r="W73" s="305">
        <f>forSystem!P58</f>
        <v>0</v>
      </c>
      <c r="X73" s="305"/>
      <c r="Y73" s="305"/>
      <c r="Z73" s="306"/>
      <c r="AC73" s="293" t="str">
        <f>IF(S73&gt;=K73,"申請可","不可")</f>
        <v>申請可</v>
      </c>
      <c r="AD73" s="294"/>
      <c r="AE73" s="295"/>
    </row>
    <row r="74" spans="2:33" ht="20" customHeight="1" thickTop="1"/>
    <row r="75" spans="2:33" ht="20" customHeight="1"/>
    <row r="76" spans="2:33" ht="20" customHeight="1"/>
    <row r="77" spans="2:33" ht="20" customHeight="1"/>
    <row r="78" spans="2:33" ht="20" customHeight="1"/>
    <row r="79" spans="2:33" ht="20" customHeight="1"/>
    <row r="80" spans="2:33"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row r="106" ht="20" customHeight="1"/>
    <row r="107" ht="20" customHeight="1"/>
    <row r="108" ht="20" customHeight="1"/>
    <row r="109" ht="20" customHeight="1"/>
    <row r="110" ht="20" customHeight="1"/>
    <row r="111" ht="20" customHeight="1"/>
    <row r="112" ht="20" customHeight="1"/>
    <row r="113" spans="34:34" ht="20" customHeight="1">
      <c r="AH113" s="29"/>
    </row>
    <row r="114" spans="34:34" ht="20" customHeight="1"/>
    <row r="115" spans="34:34" ht="20" customHeight="1"/>
    <row r="116" spans="34:34" ht="20" customHeight="1"/>
    <row r="117" spans="34:34" ht="20" customHeight="1"/>
    <row r="118" spans="34:34" ht="20" customHeight="1"/>
    <row r="119" spans="34:34" ht="20" customHeight="1"/>
    <row r="120" spans="34:34" ht="20" customHeight="1"/>
    <row r="121" spans="34:34" ht="20" customHeight="1"/>
    <row r="122" spans="34:34" ht="20" customHeight="1"/>
    <row r="123" spans="34:34" ht="20" customHeight="1"/>
    <row r="124" spans="34:34" ht="20" customHeight="1"/>
    <row r="125" spans="34:34" ht="20" customHeight="1"/>
    <row r="126" spans="34:34" ht="15" customHeight="1"/>
    <row r="127" spans="34:34" ht="5" customHeight="1"/>
    <row r="128" spans="34:34" ht="15" customHeight="1"/>
    <row r="130" ht="5" customHeight="1"/>
    <row r="132" ht="5" customHeight="1"/>
    <row r="133" ht="200" customHeight="1"/>
    <row r="134" ht="15" customHeight="1"/>
    <row r="137" ht="5" customHeight="1"/>
    <row r="139" ht="5" customHeight="1"/>
  </sheetData>
  <sheetProtection algorithmName="SHA-512" hashValue="nlKqJZOgO37Ak84xL83Qgwe0Eg2Z6ZIFpt95feYJHR1wBjXAWDMe5k8DsWqhSp2wosbcQE2t3QBz2NF1cX8Sow==" saltValue="GxF4WNR0CVScOL5l1UcXDw==" spinCount="100000" sheet="1" selectLockedCells="1"/>
  <customSheetViews>
    <customSheetView guid="{F5BE8772-6784-FB4C-8209-94E9FCC2FC4F}" showGridLines="0" topLeftCell="A13">
      <selection activeCell="A161" sqref="A161:P161"/>
      <rowBreaks count="1" manualBreakCount="1">
        <brk id="118" max="16383" man="1"/>
      </rowBreaks>
      <pageMargins left="0.70866141732283472" right="0.70866141732283472" top="0.74803149606299213" bottom="0.74803149606299213" header="0.31496062992125984" footer="0.31496062992125984"/>
      <pageSetup paperSize="9" scale="46" orientation="portrait" r:id="rId1"/>
    </customSheetView>
  </customSheetViews>
  <mergeCells count="182">
    <mergeCell ref="C46:AG46"/>
    <mergeCell ref="A1:AG1"/>
    <mergeCell ref="A2:AG2"/>
    <mergeCell ref="B7:I10"/>
    <mergeCell ref="A7:A10"/>
    <mergeCell ref="A6:AG6"/>
    <mergeCell ref="C32:H32"/>
    <mergeCell ref="C36:H36"/>
    <mergeCell ref="C37:H37"/>
    <mergeCell ref="I32:M32"/>
    <mergeCell ref="I36:M36"/>
    <mergeCell ref="I37:M37"/>
    <mergeCell ref="S32:AG32"/>
    <mergeCell ref="S36:AG36"/>
    <mergeCell ref="S37:AG37"/>
    <mergeCell ref="N32:R32"/>
    <mergeCell ref="N36:R36"/>
    <mergeCell ref="N37:R37"/>
    <mergeCell ref="X22:Z22"/>
    <mergeCell ref="B13:AG13"/>
    <mergeCell ref="B22:G22"/>
    <mergeCell ref="I22:J22"/>
    <mergeCell ref="N22:O22"/>
    <mergeCell ref="H18:L20"/>
    <mergeCell ref="M18:Q20"/>
    <mergeCell ref="R18:V20"/>
    <mergeCell ref="B15:G20"/>
    <mergeCell ref="H15:V17"/>
    <mergeCell ref="W15:AA20"/>
    <mergeCell ref="AD18:AF20"/>
    <mergeCell ref="AD21:AF23"/>
    <mergeCell ref="S22:U22"/>
    <mergeCell ref="C35:H35"/>
    <mergeCell ref="I34:M34"/>
    <mergeCell ref="N35:R35"/>
    <mergeCell ref="S35:AG35"/>
    <mergeCell ref="B29:AG29"/>
    <mergeCell ref="C31:AG31"/>
    <mergeCell ref="C45:AG45"/>
    <mergeCell ref="C33:H33"/>
    <mergeCell ref="N33:R33"/>
    <mergeCell ref="S33:AG33"/>
    <mergeCell ref="C34:H34"/>
    <mergeCell ref="I33:M33"/>
    <mergeCell ref="N34:R34"/>
    <mergeCell ref="S34:AG34"/>
    <mergeCell ref="B43:AG43"/>
    <mergeCell ref="N38:R38"/>
    <mergeCell ref="N39:R39"/>
    <mergeCell ref="N40:R40"/>
    <mergeCell ref="N41:R41"/>
    <mergeCell ref="N42:R42"/>
    <mergeCell ref="I35:M35"/>
    <mergeCell ref="I39:M39"/>
    <mergeCell ref="V47:Y47"/>
    <mergeCell ref="I48:K48"/>
    <mergeCell ref="L48:N48"/>
    <mergeCell ref="O48:P48"/>
    <mergeCell ref="Q48:R48"/>
    <mergeCell ref="S48:U48"/>
    <mergeCell ref="V48:Y48"/>
    <mergeCell ref="I47:K47"/>
    <mergeCell ref="L47:N47"/>
    <mergeCell ref="O47:P47"/>
    <mergeCell ref="Q47:R47"/>
    <mergeCell ref="C47:H47"/>
    <mergeCell ref="C48:H48"/>
    <mergeCell ref="C49:H49"/>
    <mergeCell ref="C50:H50"/>
    <mergeCell ref="C51:H51"/>
    <mergeCell ref="Z47:AG47"/>
    <mergeCell ref="Z48:AG48"/>
    <mergeCell ref="Z49:AG49"/>
    <mergeCell ref="Z50:AG50"/>
    <mergeCell ref="Z51:AG51"/>
    <mergeCell ref="I50:K50"/>
    <mergeCell ref="L50:N50"/>
    <mergeCell ref="O50:P50"/>
    <mergeCell ref="I51:K51"/>
    <mergeCell ref="L51:N51"/>
    <mergeCell ref="O51:P51"/>
    <mergeCell ref="Q51:R51"/>
    <mergeCell ref="S49:U49"/>
    <mergeCell ref="V49:Y49"/>
    <mergeCell ref="I49:K49"/>
    <mergeCell ref="L49:N49"/>
    <mergeCell ref="O49:P49"/>
    <mergeCell ref="Q49:R49"/>
    <mergeCell ref="S47:U47"/>
    <mergeCell ref="Q50:R50"/>
    <mergeCell ref="S50:U50"/>
    <mergeCell ref="V50:Y50"/>
    <mergeCell ref="C52:H52"/>
    <mergeCell ref="I52:K52"/>
    <mergeCell ref="L52:N52"/>
    <mergeCell ref="O52:P52"/>
    <mergeCell ref="Q52:R52"/>
    <mergeCell ref="S52:U52"/>
    <mergeCell ref="V52:Y52"/>
    <mergeCell ref="S51:U51"/>
    <mergeCell ref="V51:Y51"/>
    <mergeCell ref="Z52:AG52"/>
    <mergeCell ref="C53:H53"/>
    <mergeCell ref="I53:K53"/>
    <mergeCell ref="L53:N53"/>
    <mergeCell ref="O53:P53"/>
    <mergeCell ref="Q53:R53"/>
    <mergeCell ref="S53:U53"/>
    <mergeCell ref="V53:Y53"/>
    <mergeCell ref="Z53:AG53"/>
    <mergeCell ref="S54:U54"/>
    <mergeCell ref="V54:Y54"/>
    <mergeCell ref="Z54:AG54"/>
    <mergeCell ref="C55:H55"/>
    <mergeCell ref="I55:K55"/>
    <mergeCell ref="L55:N55"/>
    <mergeCell ref="O55:P55"/>
    <mergeCell ref="Q55:R55"/>
    <mergeCell ref="S55:U55"/>
    <mergeCell ref="V55:Y55"/>
    <mergeCell ref="Z55:AG55"/>
    <mergeCell ref="C54:H54"/>
    <mergeCell ref="I54:K54"/>
    <mergeCell ref="L54:N54"/>
    <mergeCell ref="O54:P54"/>
    <mergeCell ref="Q54:R54"/>
    <mergeCell ref="S56:U56"/>
    <mergeCell ref="V56:Y56"/>
    <mergeCell ref="Z56:AG56"/>
    <mergeCell ref="C57:H57"/>
    <mergeCell ref="I57:K57"/>
    <mergeCell ref="L57:N57"/>
    <mergeCell ref="O57:P57"/>
    <mergeCell ref="Q57:R57"/>
    <mergeCell ref="S57:U57"/>
    <mergeCell ref="V57:Y57"/>
    <mergeCell ref="Z57:AG57"/>
    <mergeCell ref="C56:H56"/>
    <mergeCell ref="I56:K56"/>
    <mergeCell ref="L56:N56"/>
    <mergeCell ref="O56:P56"/>
    <mergeCell ref="Q56:R56"/>
    <mergeCell ref="S70:Z70"/>
    <mergeCell ref="G71:J72"/>
    <mergeCell ref="K71:N72"/>
    <mergeCell ref="S71:V72"/>
    <mergeCell ref="W71:Z72"/>
    <mergeCell ref="B69:N69"/>
    <mergeCell ref="O69:Z69"/>
    <mergeCell ref="S58:U58"/>
    <mergeCell ref="V58:Y58"/>
    <mergeCell ref="Z58:AG58"/>
    <mergeCell ref="C58:H58"/>
    <mergeCell ref="I58:K58"/>
    <mergeCell ref="L58:N58"/>
    <mergeCell ref="O58:P58"/>
    <mergeCell ref="Q58:R58"/>
    <mergeCell ref="AC72:AE72"/>
    <mergeCell ref="AC73:AE73"/>
    <mergeCell ref="C38:H38"/>
    <mergeCell ref="C39:H39"/>
    <mergeCell ref="C40:H40"/>
    <mergeCell ref="C41:H41"/>
    <mergeCell ref="C42:H42"/>
    <mergeCell ref="I38:M38"/>
    <mergeCell ref="I40:M40"/>
    <mergeCell ref="I41:M41"/>
    <mergeCell ref="I42:M42"/>
    <mergeCell ref="S38:AG38"/>
    <mergeCell ref="S39:AG39"/>
    <mergeCell ref="S40:AG40"/>
    <mergeCell ref="S41:AG41"/>
    <mergeCell ref="S42:AG42"/>
    <mergeCell ref="W73:Z73"/>
    <mergeCell ref="B73:F73"/>
    <mergeCell ref="G73:J73"/>
    <mergeCell ref="K73:N73"/>
    <mergeCell ref="O73:R73"/>
    <mergeCell ref="S73:V73"/>
    <mergeCell ref="B70:F72"/>
    <mergeCell ref="G70:N70"/>
    <mergeCell ref="O70:R72"/>
  </mergeCells>
  <phoneticPr fontId="15"/>
  <conditionalFormatting sqref="C33:R42">
    <cfRule type="containsBlanks" dxfId="178" priority="1">
      <formula>LEN(TRIM(C33))=0</formula>
    </cfRule>
  </conditionalFormatting>
  <conditionalFormatting sqref="I22:J22">
    <cfRule type="containsBlanks" dxfId="177" priority="27">
      <formula>LEN(TRIM(I22))=0</formula>
    </cfRule>
  </conditionalFormatting>
  <conditionalFormatting sqref="L8">
    <cfRule type="containsBlanks" dxfId="176" priority="21">
      <formula>LEN(TRIM(L8))=0</formula>
    </cfRule>
  </conditionalFormatting>
  <conditionalFormatting sqref="L48:N48 C49:N58 Q49:Y58">
    <cfRule type="containsBlanks" dxfId="175" priority="22">
      <formula>LEN(TRIM(C48))=0</formula>
    </cfRule>
  </conditionalFormatting>
  <conditionalFormatting sqref="N22:O22">
    <cfRule type="containsBlanks" dxfId="174" priority="26">
      <formula>LEN(TRIM(N22))=0</formula>
    </cfRule>
  </conditionalFormatting>
  <conditionalFormatting sqref="O8">
    <cfRule type="containsBlanks" dxfId="173" priority="25">
      <formula>LEN(TRIM(O8))=0</formula>
    </cfRule>
  </conditionalFormatting>
  <conditionalFormatting sqref="S33:AG42">
    <cfRule type="expression" dxfId="172" priority="15">
      <formula>AND(N33="他の法人等で就農",S33="")</formula>
    </cfRule>
    <cfRule type="expression" dxfId="171" priority="16">
      <formula>AND(N33="独立就農",S33="")</formula>
    </cfRule>
    <cfRule type="expression" dxfId="170" priority="17">
      <formula>AND(N33="農業教育機関等に就学",S33="")</formula>
    </cfRule>
    <cfRule type="expression" dxfId="169" priority="11">
      <formula>AND(N33="親元就農",S33="")</formula>
    </cfRule>
  </conditionalFormatting>
  <conditionalFormatting sqref="Z49:AG58">
    <cfRule type="expression" dxfId="168" priority="10">
      <formula>V49="他の法人等で就農"</formula>
    </cfRule>
    <cfRule type="expression" dxfId="167" priority="12">
      <formula>V49="独立就農"</formula>
    </cfRule>
    <cfRule type="expression" dxfId="166" priority="14">
      <formula>V49="農業教育機関等に就学"</formula>
    </cfRule>
    <cfRule type="expression" dxfId="165" priority="13">
      <formula>V49="親元就農"</formula>
    </cfRule>
  </conditionalFormatting>
  <dataValidations count="5">
    <dataValidation type="textLength" operator="greaterThanOrEqual" showInputMessage="1" showErrorMessage="1" errorTitle="入力してください" sqref="W8:AD9 M8:N9 P8:P9 R8:T9 O9" xr:uid="{00000000-0002-0000-0300-000011000000}">
      <formula1>1</formula1>
    </dataValidation>
    <dataValidation type="list" operator="greaterThanOrEqual" showInputMessage="1" showErrorMessage="1" errorTitle="入力してください" sqref="L9" xr:uid="{EA4C2C46-E207-294E-83A5-11E0F3F17AE6}">
      <formula1>"4"</formula1>
    </dataValidation>
    <dataValidation type="list" operator="greaterThanOrEqual" showInputMessage="1" showErrorMessage="1" errorTitle="入力してください" sqref="O8" xr:uid="{337E36D5-1A4A-A64C-9669-3D6AF4763F1A}">
      <formula1>"1,2,3"</formula1>
    </dataValidation>
    <dataValidation type="list" allowBlank="1" showInputMessage="1" showErrorMessage="1" sqref="Q49:U58" xr:uid="{A84CD216-85CD-7D47-A4B9-017366014B3C}">
      <formula1>"はい,いいえ"</formula1>
    </dataValidation>
    <dataValidation type="list" operator="greaterThanOrEqual" showInputMessage="1" showErrorMessage="1" errorTitle="入力してください" sqref="L8" xr:uid="{A1B1CF05-FF31-2B45-8C09-698B32A81162}">
      <formula1>"4,5,6"</formula1>
    </dataValidation>
  </dataValidations>
  <pageMargins left="0.70866141732283472" right="0.70866141732283472" top="0.74803149606299213" bottom="0.74803149606299213" header="0.31496062992125984" footer="0.31496062992125984"/>
  <pageSetup paperSize="9" scale="46"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7AE88A41-59FF-C64F-80C4-277621A46A0B}">
          <x14:formula1>
            <xm:f>forSystem!$R$17:$R$24</xm:f>
          </x14:formula1>
          <xm:sqref>N33:N42 O33:R33</xm:sqref>
        </x14:dataValidation>
        <x14:dataValidation type="list" allowBlank="1" showInputMessage="1" showErrorMessage="1" xr:uid="{E38AAEE9-820D-274E-B6CE-38234372EBA4}">
          <x14:formula1>
            <xm:f>forSystem!$R$18:$R$24</xm:f>
          </x14:formula1>
          <xm:sqref>V49:Y58</xm:sqref>
        </x14:dataValidation>
        <x14:dataValidation type="list" allowBlank="1" showInputMessage="1" showErrorMessage="1" xr:uid="{B6A0F9A7-D21A-0447-B48B-4F8E33C9173C}">
          <x14:formula1>
            <xm:f>forSystem!$R$7:$R$11</xm:f>
          </x14:formula1>
          <xm:sqref>I33:M42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18B4-E986-334B-A906-A48F78BF8F45}">
  <sheetPr codeName="Sheet4"/>
  <dimension ref="A1:AG33"/>
  <sheetViews>
    <sheetView showGridLines="0" zoomScaleNormal="100" zoomScaleSheetLayoutView="92" zoomScalePageLayoutView="75" workbookViewId="0">
      <selection activeCell="B8" sqref="B8:H8"/>
    </sheetView>
  </sheetViews>
  <sheetFormatPr baseColWidth="10" defaultColWidth="10.5703125" defaultRowHeight="16"/>
  <cols>
    <col min="1" max="11" width="3.7109375" style="26" customWidth="1"/>
    <col min="12" max="12" width="3.5703125" style="26" customWidth="1"/>
    <col min="13" max="69" width="3.7109375" style="26" customWidth="1"/>
    <col min="70" max="16384" width="10.5703125" style="26"/>
  </cols>
  <sheetData>
    <row r="1" spans="1:33" ht="25" customHeight="1">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3"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4" spans="1:33" ht="17">
      <c r="A4" s="32" t="s">
        <v>348</v>
      </c>
    </row>
    <row r="5" spans="1:33" ht="20" customHeight="1">
      <c r="A5" s="427" t="s">
        <v>319</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row>
    <row r="6" spans="1:33" ht="20" customHeight="1">
      <c r="A6" s="141" t="s">
        <v>320</v>
      </c>
      <c r="B6" s="75"/>
      <c r="C6" s="37"/>
      <c r="D6" s="37"/>
      <c r="E6" s="37"/>
      <c r="F6" s="37"/>
      <c r="G6" s="37"/>
      <c r="H6" s="37"/>
      <c r="J6" s="75" t="str">
        <f>IF(OR(B8="",B9="",B10="",B11=""),"※入力してください","")</f>
        <v>※入力してください</v>
      </c>
      <c r="K6" s="37"/>
      <c r="L6" s="37"/>
      <c r="M6" s="37"/>
      <c r="N6" s="37"/>
      <c r="O6" s="37"/>
      <c r="P6" s="37"/>
      <c r="Q6" s="37"/>
      <c r="R6" s="37"/>
      <c r="S6" s="37"/>
      <c r="T6" s="37"/>
      <c r="U6" s="37"/>
      <c r="V6" s="37"/>
      <c r="W6" s="37"/>
      <c r="X6" s="37"/>
      <c r="Y6" s="37"/>
      <c r="Z6" s="37"/>
      <c r="AA6" s="37"/>
      <c r="AB6" s="42"/>
      <c r="AC6" s="40"/>
      <c r="AD6" s="40"/>
      <c r="AE6" s="40"/>
      <c r="AF6" s="40"/>
      <c r="AG6" s="40"/>
    </row>
    <row r="7" spans="1:33" ht="30" customHeight="1">
      <c r="A7" s="95"/>
      <c r="B7" s="415" t="s">
        <v>218</v>
      </c>
      <c r="C7" s="416"/>
      <c r="D7" s="416"/>
      <c r="E7" s="416"/>
      <c r="F7" s="416"/>
      <c r="G7" s="416"/>
      <c r="H7" s="417"/>
      <c r="I7" s="415" t="s">
        <v>267</v>
      </c>
      <c r="J7" s="416"/>
      <c r="K7" s="416"/>
      <c r="L7" s="416"/>
      <c r="M7" s="416"/>
      <c r="N7" s="416"/>
      <c r="O7" s="416"/>
      <c r="P7" s="416"/>
      <c r="Q7" s="416"/>
      <c r="R7" s="416"/>
      <c r="S7" s="416"/>
      <c r="T7" s="416"/>
      <c r="U7" s="416"/>
      <c r="V7" s="416"/>
      <c r="W7" s="416"/>
      <c r="X7" s="416"/>
      <c r="Y7" s="416"/>
      <c r="Z7" s="416"/>
      <c r="AA7" s="416"/>
      <c r="AB7" s="416"/>
      <c r="AC7" s="416"/>
      <c r="AD7" s="416"/>
      <c r="AE7" s="416"/>
      <c r="AF7" s="416"/>
      <c r="AG7" s="417"/>
    </row>
    <row r="8" spans="1:33" ht="50" customHeight="1">
      <c r="A8" s="96">
        <v>1</v>
      </c>
      <c r="B8" s="447"/>
      <c r="C8" s="448"/>
      <c r="D8" s="448"/>
      <c r="E8" s="448"/>
      <c r="F8" s="448"/>
      <c r="G8" s="448"/>
      <c r="H8" s="449"/>
      <c r="I8" s="450" t="s">
        <v>1327</v>
      </c>
      <c r="J8" s="451"/>
      <c r="K8" s="451"/>
      <c r="L8" s="451"/>
      <c r="M8" s="451"/>
      <c r="N8" s="451"/>
      <c r="O8" s="451"/>
      <c r="P8" s="451"/>
      <c r="Q8" s="451"/>
      <c r="R8" s="451"/>
      <c r="S8" s="451"/>
      <c r="T8" s="451"/>
      <c r="U8" s="451"/>
      <c r="V8" s="451"/>
      <c r="W8" s="451"/>
      <c r="X8" s="451"/>
      <c r="Y8" s="451"/>
      <c r="Z8" s="451"/>
      <c r="AA8" s="451"/>
      <c r="AB8" s="451"/>
      <c r="AC8" s="451"/>
      <c r="AD8" s="451"/>
      <c r="AE8" s="451"/>
      <c r="AF8" s="451"/>
      <c r="AG8" s="452"/>
    </row>
    <row r="9" spans="1:33" ht="50" customHeight="1">
      <c r="A9" s="96">
        <v>2</v>
      </c>
      <c r="B9" s="447"/>
      <c r="C9" s="448"/>
      <c r="D9" s="448"/>
      <c r="E9" s="448"/>
      <c r="F9" s="448"/>
      <c r="G9" s="448"/>
      <c r="H9" s="449"/>
      <c r="I9" s="450" t="s">
        <v>275</v>
      </c>
      <c r="J9" s="451"/>
      <c r="K9" s="451"/>
      <c r="L9" s="451"/>
      <c r="M9" s="451"/>
      <c r="N9" s="451"/>
      <c r="O9" s="451"/>
      <c r="P9" s="451"/>
      <c r="Q9" s="451"/>
      <c r="R9" s="451"/>
      <c r="S9" s="451"/>
      <c r="T9" s="451"/>
      <c r="U9" s="451"/>
      <c r="V9" s="451"/>
      <c r="W9" s="451"/>
      <c r="X9" s="451"/>
      <c r="Y9" s="451"/>
      <c r="Z9" s="451"/>
      <c r="AA9" s="451"/>
      <c r="AB9" s="451"/>
      <c r="AC9" s="451"/>
      <c r="AD9" s="451"/>
      <c r="AE9" s="451"/>
      <c r="AF9" s="451"/>
      <c r="AG9" s="452"/>
    </row>
    <row r="10" spans="1:33" ht="50" customHeight="1">
      <c r="A10" s="96">
        <v>3</v>
      </c>
      <c r="B10" s="447"/>
      <c r="C10" s="448"/>
      <c r="D10" s="448"/>
      <c r="E10" s="448"/>
      <c r="F10" s="448"/>
      <c r="G10" s="448"/>
      <c r="H10" s="449"/>
      <c r="I10" s="450" t="s">
        <v>276</v>
      </c>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2"/>
    </row>
    <row r="11" spans="1:33" ht="50" customHeight="1">
      <c r="A11" s="96">
        <v>4</v>
      </c>
      <c r="B11" s="447"/>
      <c r="C11" s="448"/>
      <c r="D11" s="448"/>
      <c r="E11" s="448"/>
      <c r="F11" s="448"/>
      <c r="G11" s="448"/>
      <c r="H11" s="449"/>
      <c r="I11" s="450" t="s">
        <v>277</v>
      </c>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2"/>
    </row>
    <row r="12" spans="1:33" ht="25" customHeight="1">
      <c r="A12" s="438">
        <v>5</v>
      </c>
      <c r="B12" s="429"/>
      <c r="C12" s="430"/>
      <c r="D12" s="430"/>
      <c r="E12" s="430"/>
      <c r="F12" s="430"/>
      <c r="G12" s="430"/>
      <c r="H12" s="431"/>
      <c r="I12" s="453" t="s">
        <v>219</v>
      </c>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5"/>
    </row>
    <row r="13" spans="1:33" ht="25" customHeight="1">
      <c r="A13" s="439"/>
      <c r="B13" s="432"/>
      <c r="C13" s="433"/>
      <c r="D13" s="433"/>
      <c r="E13" s="433"/>
      <c r="F13" s="433"/>
      <c r="G13" s="433"/>
      <c r="H13" s="434"/>
      <c r="I13" s="99"/>
      <c r="J13" s="444"/>
      <c r="K13" s="445"/>
      <c r="L13" s="445"/>
      <c r="M13" s="445"/>
      <c r="N13" s="445"/>
      <c r="O13" s="445"/>
      <c r="P13" s="445"/>
      <c r="Q13" s="445"/>
      <c r="R13" s="445"/>
      <c r="S13" s="445"/>
      <c r="T13" s="445"/>
      <c r="U13" s="445"/>
      <c r="V13" s="445"/>
      <c r="W13" s="445"/>
      <c r="X13" s="445"/>
      <c r="Y13" s="445"/>
      <c r="Z13" s="445"/>
      <c r="AA13" s="445"/>
      <c r="AB13" s="445"/>
      <c r="AC13" s="445"/>
      <c r="AD13" s="445"/>
      <c r="AE13" s="445"/>
      <c r="AF13" s="446"/>
      <c r="AG13" s="111"/>
    </row>
    <row r="14" spans="1:33" ht="5" customHeight="1">
      <c r="A14" s="440"/>
      <c r="B14" s="435"/>
      <c r="C14" s="436"/>
      <c r="D14" s="436"/>
      <c r="E14" s="436"/>
      <c r="F14" s="436"/>
      <c r="G14" s="436"/>
      <c r="H14" s="437"/>
      <c r="I14" s="441"/>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3"/>
    </row>
    <row r="15" spans="1:33" s="29" customFormat="1" ht="71" customHeight="1">
      <c r="A15" s="424" t="s">
        <v>220</v>
      </c>
      <c r="B15" s="425"/>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6"/>
    </row>
    <row r="16" spans="1:33" s="29" customFormat="1" ht="20" customHeight="1">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row>
    <row r="17" spans="1:33" ht="20" customHeight="1">
      <c r="A17" s="35"/>
      <c r="B17" s="37"/>
      <c r="C17" s="37"/>
      <c r="D17" s="37"/>
      <c r="E17" s="37"/>
      <c r="F17" s="37"/>
      <c r="G17" s="37"/>
      <c r="H17" s="37"/>
      <c r="I17" s="41"/>
      <c r="J17" s="41"/>
      <c r="K17" s="38"/>
      <c r="L17" s="38"/>
      <c r="M17" s="38"/>
      <c r="N17" s="38"/>
      <c r="O17" s="38"/>
      <c r="P17" s="38"/>
      <c r="Q17" s="40"/>
      <c r="R17" s="40"/>
      <c r="S17" s="40"/>
      <c r="T17" s="40"/>
      <c r="U17" s="40"/>
      <c r="V17" s="40"/>
      <c r="W17" s="40"/>
      <c r="X17" s="40"/>
      <c r="Y17" s="40"/>
      <c r="Z17" s="40"/>
      <c r="AB17"/>
      <c r="AC17" s="43"/>
      <c r="AE17" s="40"/>
      <c r="AF17" s="40"/>
      <c r="AG17" s="40"/>
    </row>
    <row r="18" spans="1:33" ht="17">
      <c r="A18" s="77" t="s">
        <v>300</v>
      </c>
      <c r="B18" s="83"/>
      <c r="C18" s="83"/>
      <c r="D18" s="83"/>
      <c r="E18" s="83"/>
      <c r="F18" s="83"/>
      <c r="G18" s="83"/>
      <c r="H18" s="83"/>
      <c r="I18" s="83"/>
      <c r="J18" s="43"/>
      <c r="K18" s="43"/>
      <c r="L18" s="43"/>
      <c r="M18" s="43"/>
      <c r="N18" s="51"/>
      <c r="O18" s="43"/>
      <c r="P18" s="43"/>
      <c r="Q18" s="43"/>
      <c r="R18" s="43"/>
      <c r="S18" s="43"/>
      <c r="T18" s="43"/>
      <c r="U18" s="43"/>
      <c r="V18" s="43"/>
      <c r="W18" s="43"/>
      <c r="X18" s="43"/>
      <c r="Y18" s="43"/>
      <c r="Z18" s="43"/>
      <c r="AA18" s="43"/>
      <c r="AB18" s="43"/>
      <c r="AC18" s="43"/>
      <c r="AD18" s="43"/>
      <c r="AE18" s="43"/>
      <c r="AF18" s="43"/>
      <c r="AG18" s="43"/>
    </row>
    <row r="19" spans="1:33">
      <c r="A19" s="130" t="s">
        <v>369</v>
      </c>
    </row>
    <row r="20" spans="1:33">
      <c r="A20" s="130"/>
    </row>
    <row r="21" spans="1:33">
      <c r="B21" s="86"/>
      <c r="D21" s="1" t="s">
        <v>353</v>
      </c>
    </row>
    <row r="23" spans="1:33" ht="190" customHeight="1">
      <c r="A23" s="418" t="s">
        <v>370</v>
      </c>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20"/>
    </row>
    <row r="24" spans="1:33" ht="20" customHeight="1">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row>
    <row r="25" spans="1:33" ht="20" customHeight="1"/>
    <row r="26" spans="1:33" ht="17">
      <c r="A26" s="77" t="s">
        <v>301</v>
      </c>
      <c r="B26" s="83"/>
      <c r="C26" s="83"/>
      <c r="D26" s="83"/>
      <c r="E26" s="83"/>
      <c r="F26" s="83"/>
      <c r="G26" s="83"/>
      <c r="H26" s="83"/>
      <c r="I26" s="83"/>
      <c r="J26" s="43"/>
      <c r="K26" s="43"/>
      <c r="L26" s="43"/>
      <c r="M26" s="43"/>
      <c r="N26" s="51"/>
      <c r="O26" s="43"/>
      <c r="P26" s="43"/>
      <c r="Q26" s="43"/>
      <c r="R26" s="43"/>
      <c r="S26" s="43"/>
      <c r="T26" s="43"/>
      <c r="U26" s="43"/>
      <c r="V26" s="43"/>
      <c r="W26" s="43"/>
      <c r="X26" s="43"/>
      <c r="Y26" s="43"/>
      <c r="Z26" s="43"/>
      <c r="AA26" s="43"/>
      <c r="AB26" s="43"/>
      <c r="AC26" s="43"/>
      <c r="AD26" s="43"/>
      <c r="AE26" s="43"/>
      <c r="AF26" s="43"/>
      <c r="AG26" s="43"/>
    </row>
    <row r="27" spans="1:33" ht="28" customHeight="1">
      <c r="A27" s="456" t="s">
        <v>1342</v>
      </c>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row>
    <row r="28" spans="1:33">
      <c r="A28" s="130"/>
    </row>
    <row r="29" spans="1:33">
      <c r="B29" s="86"/>
      <c r="D29" s="1" t="s">
        <v>356</v>
      </c>
    </row>
    <row r="31" spans="1:33" ht="130" customHeight="1">
      <c r="A31" s="421" t="s">
        <v>1434</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3"/>
    </row>
    <row r="32" spans="1:33" ht="40" customHeight="1">
      <c r="A32" s="144"/>
      <c r="B32" s="415" t="s">
        <v>1424</v>
      </c>
      <c r="C32" s="416"/>
      <c r="D32" s="417"/>
      <c r="E32" s="418" t="s">
        <v>1425</v>
      </c>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20"/>
      <c r="AG32" s="101"/>
    </row>
    <row r="33" spans="1:33">
      <c r="A33" s="172"/>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3"/>
    </row>
  </sheetData>
  <sheetProtection algorithmName="SHA-512" hashValue="vN49I1FhE1/+C6zGIvYzMhC1+L5CKjyRwhrq7l29Qhor3dqQt21C0ZbzcNA9smvlxU7FOXLLjihn7VUxoNgaJw==" saltValue="iA0fsIG0ChKF57yhDT+LZw==" spinCount="100000" sheet="1" selectLockedCells="1"/>
  <customSheetViews>
    <customSheetView guid="{F5BE8772-6784-FB4C-8209-94E9FCC2FC4F}" showGridLines="0">
      <selection activeCell="J17" sqref="J17:AF17"/>
      <pageMargins left="0.69930555555555596" right="0.69930555555555596" top="0.75" bottom="0.75" header="0.3" footer="0.3"/>
      <pageSetup paperSize="9" scale="48" orientation="portrait" r:id="rId1"/>
    </customSheetView>
  </customSheetViews>
  <mergeCells count="24">
    <mergeCell ref="I11:AG11"/>
    <mergeCell ref="I12:AG12"/>
    <mergeCell ref="A27:AG27"/>
    <mergeCell ref="A1:AG1"/>
    <mergeCell ref="A2:AG2"/>
    <mergeCell ref="A5:AG5"/>
    <mergeCell ref="B12:H14"/>
    <mergeCell ref="A12:A14"/>
    <mergeCell ref="I14:AG14"/>
    <mergeCell ref="J13:AF13"/>
    <mergeCell ref="B7:H7"/>
    <mergeCell ref="B8:H8"/>
    <mergeCell ref="B9:H9"/>
    <mergeCell ref="I7:AG7"/>
    <mergeCell ref="I8:AG8"/>
    <mergeCell ref="I9:AG9"/>
    <mergeCell ref="B11:H11"/>
    <mergeCell ref="B10:H10"/>
    <mergeCell ref="I10:AG10"/>
    <mergeCell ref="B32:D32"/>
    <mergeCell ref="E32:AF32"/>
    <mergeCell ref="A23:AG23"/>
    <mergeCell ref="A31:AG31"/>
    <mergeCell ref="A15:AG15"/>
  </mergeCells>
  <phoneticPr fontId="15"/>
  <conditionalFormatting sqref="B21">
    <cfRule type="expression" dxfId="164" priority="2">
      <formula>AND(B21="",C26="",C28="",C30="",C32="",C34="",C36="",C38="",C40="",C42="",C44="",C46="")</formula>
    </cfRule>
  </conditionalFormatting>
  <conditionalFormatting sqref="B29">
    <cfRule type="expression" dxfId="163" priority="1">
      <formula>AND(B29="",C33="",C35="",C37="",C39="",C41="",C43="",C45="",C47="",C49="",C51="",C53="")</formula>
    </cfRule>
  </conditionalFormatting>
  <conditionalFormatting sqref="B8:H11 B12">
    <cfRule type="containsBlanks" dxfId="162" priority="4">
      <formula>LEN(TRIM(B8))=0</formula>
    </cfRule>
  </conditionalFormatting>
  <conditionalFormatting sqref="J13:AF13">
    <cfRule type="containsBlanks" dxfId="161" priority="3">
      <formula>LEN(TRIM(J13))=0</formula>
    </cfRule>
  </conditionalFormatting>
  <dataValidations count="4">
    <dataValidation type="list" allowBlank="1" showInputMessage="1" showErrorMessage="1" sqref="B8:H11" xr:uid="{423B8E20-6C69-F641-B28A-E48447AFB055}">
      <formula1>"取り組む予定はない,既に取り組んでいて、引続き実施,新たに取り組む予定"</formula1>
    </dataValidation>
    <dataValidation type="list" allowBlank="1" showInputMessage="1" showErrorMessage="1" sqref="I17" xr:uid="{52EBC01F-F58E-D240-AACB-C6E7F20364D5}">
      <formula1>"平成20,平成21,平成22,平成23,平成24,平成25,平成26,平成27,平成28,平成29,平成30,平成31,令和元"</formula1>
    </dataValidation>
    <dataValidation type="list" allowBlank="1" showInputMessage="1" showErrorMessage="1" sqref="B21 B29" xr:uid="{0A97D4AF-666F-B649-B398-2EF7659BA8D8}">
      <formula1>"◯,　,"</formula1>
    </dataValidation>
    <dataValidation type="list" allowBlank="1" showInputMessage="1" showErrorMessage="1" sqref="B12:H14" xr:uid="{4BB90108-143C-D842-80BB-6EAAC815494C}">
      <formula1>"　,取り組む予定はない,既に取り組んでいて、引続き実施,新たに取り組む予定"</formula1>
    </dataValidation>
  </dataValidations>
  <pageMargins left="0.69930555555555596" right="0.69930555555555596" top="0.75" bottom="0.75" header="0.3" footer="0.3"/>
  <pageSetup paperSize="9" scale="4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A16C-1ED9-EC45-8964-79C8588868EB}">
  <dimension ref="A1:AH115"/>
  <sheetViews>
    <sheetView showGridLines="0" zoomScaleNormal="100" zoomScaleSheetLayoutView="110" zoomScalePageLayoutView="75" workbookViewId="0">
      <selection activeCell="K13" sqref="K13:L13"/>
    </sheetView>
  </sheetViews>
  <sheetFormatPr baseColWidth="10" defaultColWidth="10.5703125" defaultRowHeight="16"/>
  <cols>
    <col min="1" max="31" width="3.7109375" style="26" customWidth="1"/>
    <col min="32" max="32" width="3.28515625" style="26" customWidth="1"/>
    <col min="33" max="78" width="3.7109375" style="26" customWidth="1"/>
    <col min="79" max="16384" width="10.5703125" style="26"/>
  </cols>
  <sheetData>
    <row r="1" spans="1:33" ht="25" customHeight="1">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3"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4" spans="1:33" ht="17">
      <c r="A4" s="32" t="s">
        <v>348</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ht="20" customHeight="1">
      <c r="A5" s="77" t="s">
        <v>371</v>
      </c>
      <c r="B5" s="77"/>
      <c r="C5" s="77"/>
      <c r="D5" s="77"/>
      <c r="E5" s="77"/>
      <c r="F5" s="77"/>
      <c r="G5" s="77"/>
      <c r="H5" s="77"/>
      <c r="I5" s="77"/>
      <c r="J5" s="34"/>
      <c r="K5" s="43"/>
      <c r="L5" s="43"/>
      <c r="M5" s="43"/>
      <c r="N5" s="43"/>
      <c r="O5" s="43"/>
      <c r="P5" s="43"/>
      <c r="Q5" s="43"/>
      <c r="R5" s="43"/>
      <c r="S5" s="43"/>
      <c r="T5" s="43"/>
      <c r="U5" s="43"/>
      <c r="V5" s="43"/>
      <c r="W5" s="43"/>
      <c r="X5" s="43"/>
      <c r="Y5" s="43"/>
      <c r="Z5" s="43"/>
      <c r="AA5" s="43"/>
      <c r="AB5" s="43"/>
      <c r="AC5" s="43"/>
      <c r="AD5" s="43"/>
      <c r="AE5" s="43"/>
      <c r="AF5" s="43"/>
      <c r="AG5" s="43"/>
    </row>
    <row r="6" spans="1:33" ht="5" customHeight="1">
      <c r="A6" s="491">
        <f ca="1">MAX(INDIRECT(ADDRESS(1,COLUMN())):INDIRECT(ADDRESS(ROW()-1,COLUMN())))+1</f>
        <v>1</v>
      </c>
      <c r="B6" s="400" t="s">
        <v>195</v>
      </c>
      <c r="C6" s="401"/>
      <c r="D6" s="401"/>
      <c r="E6" s="401"/>
      <c r="F6" s="401"/>
      <c r="G6" s="401"/>
      <c r="H6" s="401"/>
      <c r="I6" s="401"/>
      <c r="J6" s="78"/>
      <c r="K6" s="53"/>
      <c r="L6" s="53"/>
      <c r="M6" s="53"/>
      <c r="N6" s="53"/>
      <c r="O6" s="53"/>
      <c r="P6" s="53"/>
      <c r="Q6" s="53"/>
      <c r="R6" s="53"/>
      <c r="S6" s="53"/>
      <c r="T6" s="53"/>
      <c r="U6" s="53"/>
      <c r="V6" s="53"/>
      <c r="W6" s="53"/>
      <c r="X6" s="53"/>
      <c r="Y6" s="53"/>
      <c r="Z6" s="53"/>
      <c r="AA6" s="53"/>
      <c r="AB6" s="53"/>
      <c r="AC6" s="53"/>
      <c r="AD6" s="53"/>
      <c r="AE6" s="53"/>
      <c r="AF6" s="53"/>
      <c r="AG6" s="54"/>
    </row>
    <row r="7" spans="1:33" ht="15" customHeight="1">
      <c r="A7" s="491"/>
      <c r="B7" s="401"/>
      <c r="C7" s="401"/>
      <c r="D7" s="401"/>
      <c r="E7" s="401"/>
      <c r="F7" s="401"/>
      <c r="G7" s="401"/>
      <c r="H7" s="401"/>
      <c r="I7" s="401"/>
      <c r="J7" s="34"/>
      <c r="K7" s="88" t="str">
        <f>'F1'!L42&amp;" "&amp;'F1'!V42</f>
        <v xml:space="preserve"> </v>
      </c>
      <c r="L7" s="43"/>
      <c r="M7" s="43"/>
      <c r="N7" s="43"/>
      <c r="O7" s="43"/>
      <c r="P7" s="43"/>
      <c r="Q7" s="43"/>
      <c r="R7" s="43"/>
      <c r="S7" s="43"/>
      <c r="T7" s="43"/>
      <c r="U7" s="89"/>
      <c r="V7" s="43"/>
      <c r="W7" s="43"/>
      <c r="X7" s="43"/>
      <c r="Y7" s="43"/>
      <c r="Z7" s="43"/>
      <c r="AA7" s="43"/>
      <c r="AB7" s="43"/>
      <c r="AC7" s="43"/>
      <c r="AD7" s="43"/>
      <c r="AE7" s="43"/>
      <c r="AF7" s="43"/>
      <c r="AG7" s="44"/>
    </row>
    <row r="8" spans="1:33" ht="5" customHeight="1">
      <c r="A8" s="491"/>
      <c r="B8" s="401"/>
      <c r="C8" s="401"/>
      <c r="D8" s="401"/>
      <c r="E8" s="401"/>
      <c r="F8" s="401"/>
      <c r="G8" s="401"/>
      <c r="H8" s="401"/>
      <c r="I8" s="401"/>
      <c r="J8" s="79"/>
      <c r="K8" s="79"/>
      <c r="L8" s="60"/>
      <c r="M8" s="57"/>
      <c r="N8" s="57"/>
      <c r="O8" s="57"/>
      <c r="P8" s="57"/>
      <c r="Q8" s="57"/>
      <c r="R8" s="57"/>
      <c r="S8" s="57"/>
      <c r="T8" s="57"/>
      <c r="U8" s="57"/>
      <c r="V8" s="60"/>
      <c r="W8" s="57"/>
      <c r="X8" s="57"/>
      <c r="Y8" s="57"/>
      <c r="Z8" s="57"/>
      <c r="AA8" s="57"/>
      <c r="AB8" s="57"/>
      <c r="AC8" s="57"/>
      <c r="AD8" s="57"/>
      <c r="AE8" s="57"/>
      <c r="AF8" s="57"/>
      <c r="AG8" s="58"/>
    </row>
    <row r="9" spans="1:33" ht="5" customHeight="1">
      <c r="A9" s="491">
        <f ca="1">MAX(INDIRECT(ADDRESS(1,COLUMN())):INDIRECT(ADDRESS(ROW()-1,COLUMN())))+1</f>
        <v>2</v>
      </c>
      <c r="B9" s="401" t="s">
        <v>196</v>
      </c>
      <c r="C9" s="401"/>
      <c r="D9" s="401"/>
      <c r="E9" s="401"/>
      <c r="F9" s="401"/>
      <c r="G9" s="401"/>
      <c r="H9" s="401"/>
      <c r="I9" s="401"/>
      <c r="J9" s="78"/>
      <c r="K9" s="78"/>
      <c r="L9" s="53"/>
      <c r="M9" s="53"/>
      <c r="N9" s="53"/>
      <c r="O9" s="53"/>
      <c r="P9" s="43"/>
      <c r="Q9" s="43"/>
      <c r="R9" s="43"/>
      <c r="S9" s="43"/>
      <c r="T9" s="43"/>
      <c r="U9" s="43"/>
      <c r="V9" s="43"/>
      <c r="W9" s="43"/>
      <c r="X9" s="43"/>
      <c r="Y9" s="43"/>
      <c r="Z9" s="43"/>
      <c r="AA9" s="43"/>
      <c r="AB9" s="43"/>
      <c r="AC9" s="43"/>
      <c r="AD9" s="43"/>
      <c r="AE9" s="43"/>
      <c r="AF9" s="43"/>
      <c r="AG9" s="44"/>
    </row>
    <row r="10" spans="1:33" ht="15" customHeight="1">
      <c r="A10" s="491"/>
      <c r="B10" s="401"/>
      <c r="C10" s="401"/>
      <c r="D10" s="401"/>
      <c r="E10" s="401"/>
      <c r="F10" s="401"/>
      <c r="G10" s="401"/>
      <c r="H10" s="401"/>
      <c r="I10" s="401"/>
      <c r="J10" s="34"/>
      <c r="K10" s="88" t="str">
        <f>'F1'!L39&amp;" "&amp;'F1'!V39</f>
        <v xml:space="preserve"> </v>
      </c>
      <c r="L10" s="43"/>
      <c r="M10" s="43"/>
      <c r="N10" s="43"/>
      <c r="O10" s="43"/>
      <c r="P10" s="43"/>
      <c r="Q10" s="43"/>
      <c r="R10" s="43"/>
      <c r="S10" s="43"/>
      <c r="T10" s="43"/>
      <c r="U10" s="89"/>
      <c r="V10" s="43"/>
      <c r="W10" s="43"/>
      <c r="X10" s="43"/>
      <c r="Y10" s="43"/>
      <c r="Z10" s="43"/>
      <c r="AA10" s="43"/>
      <c r="AB10" s="43"/>
      <c r="AC10" s="43"/>
      <c r="AD10" s="43"/>
      <c r="AE10" s="43"/>
      <c r="AF10" s="43"/>
      <c r="AG10" s="44"/>
    </row>
    <row r="11" spans="1:33" ht="5" customHeight="1">
      <c r="A11" s="491"/>
      <c r="B11" s="401"/>
      <c r="C11" s="401"/>
      <c r="D11" s="401"/>
      <c r="E11" s="401"/>
      <c r="F11" s="401"/>
      <c r="G11" s="401"/>
      <c r="H11" s="401"/>
      <c r="I11" s="401"/>
      <c r="J11" s="79"/>
      <c r="K11" s="57"/>
      <c r="L11" s="60"/>
      <c r="M11" s="57"/>
      <c r="N11" s="57"/>
      <c r="O11" s="57"/>
      <c r="P11" s="57"/>
      <c r="Q11" s="57"/>
      <c r="R11" s="57"/>
      <c r="S11" s="57"/>
      <c r="T11" s="57"/>
      <c r="U11" s="57"/>
      <c r="V11" s="60"/>
      <c r="W11" s="57"/>
      <c r="X11" s="57"/>
      <c r="Y11" s="57"/>
      <c r="Z11" s="57"/>
      <c r="AA11" s="57"/>
      <c r="AB11" s="57"/>
      <c r="AC11" s="57"/>
      <c r="AD11" s="57"/>
      <c r="AE11" s="57"/>
      <c r="AF11" s="57"/>
      <c r="AG11" s="58"/>
    </row>
    <row r="12" spans="1:33" ht="5" customHeight="1">
      <c r="A12" s="491">
        <f ca="1">MAX(INDIRECT(ADDRESS(1,COLUMN())):INDIRECT(ADDRESS(ROW()-1,COLUMN())))+1</f>
        <v>3</v>
      </c>
      <c r="B12" s="401" t="s">
        <v>131</v>
      </c>
      <c r="C12" s="401"/>
      <c r="D12" s="401"/>
      <c r="E12" s="401"/>
      <c r="F12" s="401"/>
      <c r="G12" s="401"/>
      <c r="H12" s="401"/>
      <c r="I12" s="401"/>
      <c r="J12" s="78"/>
      <c r="K12" s="53"/>
      <c r="L12" s="53"/>
      <c r="M12" s="53"/>
      <c r="N12" s="53"/>
      <c r="O12" s="53"/>
      <c r="P12" s="53"/>
      <c r="Q12" s="53"/>
      <c r="R12" s="53"/>
      <c r="S12" s="53"/>
      <c r="T12" s="53"/>
      <c r="U12" s="53"/>
      <c r="V12" s="53"/>
      <c r="W12" s="53"/>
      <c r="X12" s="53"/>
      <c r="Y12" s="53"/>
      <c r="Z12" s="53"/>
      <c r="AA12" s="53"/>
      <c r="AB12" s="53"/>
      <c r="AC12" s="53"/>
      <c r="AD12" s="53"/>
      <c r="AE12" s="53"/>
      <c r="AF12" s="53"/>
      <c r="AG12" s="54"/>
    </row>
    <row r="13" spans="1:33" ht="15" customHeight="1">
      <c r="A13" s="491"/>
      <c r="B13" s="401"/>
      <c r="C13" s="401"/>
      <c r="D13" s="401"/>
      <c r="E13" s="401"/>
      <c r="F13" s="401"/>
      <c r="G13" s="401"/>
      <c r="H13" s="401"/>
      <c r="I13" s="401"/>
      <c r="J13" s="34"/>
      <c r="K13" s="474"/>
      <c r="L13" s="476"/>
      <c r="M13" s="51"/>
      <c r="N13" s="51" t="str">
        <f>IF(K13="","※入力してください","")</f>
        <v>※入力してください</v>
      </c>
      <c r="O13" s="43"/>
      <c r="P13" s="43"/>
      <c r="Q13" s="43"/>
      <c r="R13" s="43"/>
      <c r="S13" s="43"/>
      <c r="T13" s="43"/>
      <c r="U13" s="43"/>
      <c r="V13" s="43"/>
      <c r="W13" s="43"/>
      <c r="X13" s="43"/>
      <c r="Y13" s="43"/>
      <c r="Z13" s="43"/>
      <c r="AA13" s="43"/>
      <c r="AB13" s="43"/>
      <c r="AC13" s="43"/>
      <c r="AD13" s="43"/>
      <c r="AE13" s="43"/>
      <c r="AF13" s="43"/>
      <c r="AG13" s="44"/>
    </row>
    <row r="14" spans="1:33" ht="5" customHeight="1">
      <c r="A14" s="491"/>
      <c r="B14" s="401"/>
      <c r="C14" s="401"/>
      <c r="D14" s="401"/>
      <c r="E14" s="401"/>
      <c r="F14" s="401"/>
      <c r="G14" s="401"/>
      <c r="H14" s="401"/>
      <c r="I14" s="401"/>
      <c r="J14" s="79"/>
      <c r="K14" s="57"/>
      <c r="L14" s="57"/>
      <c r="M14" s="57"/>
      <c r="N14" s="57"/>
      <c r="O14" s="57"/>
      <c r="P14" s="57"/>
      <c r="Q14" s="57"/>
      <c r="R14" s="57"/>
      <c r="S14" s="57"/>
      <c r="T14" s="57"/>
      <c r="U14" s="57"/>
      <c r="V14" s="57"/>
      <c r="W14" s="57"/>
      <c r="X14" s="57"/>
      <c r="Y14" s="57"/>
      <c r="Z14" s="57"/>
      <c r="AA14" s="57"/>
      <c r="AB14" s="57"/>
      <c r="AC14" s="57"/>
      <c r="AD14" s="57"/>
      <c r="AE14" s="57"/>
      <c r="AF14" s="57"/>
      <c r="AG14" s="58"/>
    </row>
    <row r="15" spans="1:33" ht="5" customHeight="1">
      <c r="A15" s="491">
        <f ca="1">MAX(INDIRECT(ADDRESS(1,COLUMN())):INDIRECT(ADDRESS(ROW()-1,COLUMN())))+1</f>
        <v>4</v>
      </c>
      <c r="B15" s="401" t="s">
        <v>132</v>
      </c>
      <c r="C15" s="401"/>
      <c r="D15" s="401"/>
      <c r="E15" s="401"/>
      <c r="F15" s="401"/>
      <c r="G15" s="401"/>
      <c r="H15" s="401"/>
      <c r="I15" s="401"/>
      <c r="J15" s="78"/>
      <c r="K15" s="53"/>
      <c r="L15" s="53"/>
      <c r="M15" s="53"/>
      <c r="N15" s="53"/>
      <c r="O15" s="43"/>
      <c r="P15" s="43"/>
      <c r="Q15" s="43"/>
      <c r="R15" s="43"/>
      <c r="S15" s="43"/>
      <c r="T15" s="43"/>
      <c r="U15" s="43"/>
      <c r="V15" s="43"/>
      <c r="W15" s="43"/>
      <c r="X15" s="43"/>
      <c r="Y15" s="43"/>
      <c r="Z15" s="43"/>
      <c r="AA15" s="43"/>
      <c r="AB15" s="43"/>
      <c r="AC15" s="43"/>
      <c r="AD15" s="43"/>
      <c r="AE15" s="43"/>
      <c r="AF15" s="43"/>
      <c r="AG15" s="44"/>
    </row>
    <row r="16" spans="1:33" ht="15" customHeight="1">
      <c r="A16" s="491"/>
      <c r="B16" s="401"/>
      <c r="C16" s="401"/>
      <c r="D16" s="401"/>
      <c r="E16" s="401"/>
      <c r="F16" s="401"/>
      <c r="G16" s="401"/>
      <c r="H16" s="401"/>
      <c r="I16" s="401"/>
      <c r="J16" s="34"/>
      <c r="K16" s="43" t="s">
        <v>27</v>
      </c>
      <c r="L16" s="43"/>
      <c r="M16" s="478"/>
      <c r="N16" s="479"/>
      <c r="O16" s="34" t="s">
        <v>10</v>
      </c>
      <c r="P16" s="59"/>
      <c r="Q16" s="34" t="s">
        <v>13</v>
      </c>
      <c r="R16" s="59"/>
      <c r="S16" s="80" t="s">
        <v>16</v>
      </c>
      <c r="T16" s="51" t="str">
        <f>IF(OR(M16="",P16="",R16=""),"※入力してください","")</f>
        <v>※入力してください</v>
      </c>
      <c r="U16" s="43"/>
      <c r="V16" s="43"/>
      <c r="W16" s="43"/>
      <c r="X16" s="43"/>
      <c r="Y16" s="43"/>
      <c r="Z16" s="43"/>
      <c r="AA16" s="43"/>
      <c r="AB16" s="43"/>
      <c r="AC16" s="43"/>
      <c r="AD16" s="43"/>
      <c r="AE16" s="43"/>
      <c r="AF16" s="43"/>
      <c r="AG16" s="44"/>
    </row>
    <row r="17" spans="1:33" ht="5" customHeight="1">
      <c r="A17" s="491"/>
      <c r="B17" s="401"/>
      <c r="C17" s="401"/>
      <c r="D17" s="401"/>
      <c r="E17" s="401"/>
      <c r="F17" s="401"/>
      <c r="G17" s="401"/>
      <c r="H17" s="401"/>
      <c r="I17" s="401"/>
      <c r="J17" s="34"/>
      <c r="K17" s="43"/>
      <c r="L17" s="43"/>
      <c r="M17" s="43"/>
      <c r="N17" s="43"/>
      <c r="O17" s="43"/>
      <c r="P17" s="43"/>
      <c r="Q17" s="43"/>
      <c r="R17" s="43"/>
      <c r="S17" s="43"/>
      <c r="T17" s="43"/>
      <c r="U17" s="43"/>
      <c r="V17" s="43"/>
      <c r="W17" s="43"/>
      <c r="X17" s="43"/>
      <c r="Y17" s="43"/>
      <c r="Z17" s="43"/>
      <c r="AA17" s="43"/>
      <c r="AB17" s="43"/>
      <c r="AC17" s="43"/>
      <c r="AD17" s="43"/>
      <c r="AE17" s="43"/>
      <c r="AF17" s="43"/>
      <c r="AG17" s="44"/>
    </row>
    <row r="18" spans="1:33" ht="5" customHeight="1">
      <c r="A18" s="491">
        <f ca="1">MAX(INDIRECT(ADDRESS(1,COLUMN())):INDIRECT(ADDRESS(ROW()-1,COLUMN())))+1</f>
        <v>5</v>
      </c>
      <c r="B18" s="401" t="s">
        <v>133</v>
      </c>
      <c r="C18" s="401"/>
      <c r="D18" s="401"/>
      <c r="E18" s="401"/>
      <c r="F18" s="401"/>
      <c r="G18" s="401"/>
      <c r="H18" s="401"/>
      <c r="I18" s="401"/>
      <c r="J18" s="78"/>
      <c r="K18" s="53"/>
      <c r="L18" s="53"/>
      <c r="M18" s="53"/>
      <c r="N18" s="53"/>
      <c r="O18" s="53"/>
      <c r="P18" s="53"/>
      <c r="Q18" s="53"/>
      <c r="R18" s="53"/>
      <c r="S18" s="53"/>
      <c r="T18" s="53"/>
      <c r="U18" s="53"/>
      <c r="V18" s="53"/>
      <c r="W18" s="53"/>
      <c r="X18" s="53"/>
      <c r="Y18" s="53"/>
      <c r="Z18" s="53"/>
      <c r="AA18" s="53"/>
      <c r="AB18" s="53"/>
      <c r="AC18" s="53"/>
      <c r="AD18" s="53"/>
      <c r="AE18" s="53"/>
      <c r="AF18" s="53"/>
      <c r="AG18" s="54"/>
    </row>
    <row r="19" spans="1:33" ht="15" customHeight="1">
      <c r="A19" s="491"/>
      <c r="B19" s="401"/>
      <c r="C19" s="401"/>
      <c r="D19" s="401"/>
      <c r="E19" s="401"/>
      <c r="F19" s="401"/>
      <c r="G19" s="401"/>
      <c r="H19" s="401"/>
      <c r="I19" s="401"/>
      <c r="J19" s="34"/>
      <c r="K19" s="12">
        <f>IF(AND(M16&lt;&gt;"", P16&lt;&gt;"",R16&lt;&gt;""),DATEDIF(M16&amp;"/" &amp;P16&amp;"/"&amp;R16,'F8'!M8&amp;"/" &amp;'F8'!P8&amp;"/"&amp;'F8'!R8,"Y"),0)</f>
        <v>0</v>
      </c>
      <c r="L19" s="43" t="s">
        <v>29</v>
      </c>
      <c r="M19" s="460" t="s">
        <v>372</v>
      </c>
      <c r="N19" s="460"/>
      <c r="O19" s="460"/>
      <c r="P19" s="460"/>
      <c r="Q19" s="460"/>
      <c r="R19" s="460"/>
      <c r="S19" s="43">
        <f>IF(AND('F7'!M7&lt;&gt;"", 'F7'!P7&lt;&gt;"",'F7'!R7&lt;&gt;""),DATEDIF(M16&amp;"/" &amp;P16&amp;"/"&amp;R16,'F7'!M7&amp;"/" &amp;'F7'!P7&amp;"/"&amp;'F7'!R7,"Y"),0)</f>
        <v>0</v>
      </c>
      <c r="T19" s="43" t="s">
        <v>354</v>
      </c>
      <c r="U19" s="51" t="str">
        <f>IF(OR(M16="",P16="",R16=""),"※生年月日を入力してください",IF(OR('F7'!M7="", 'F7'!P7="",'F7'!R7=""),"※正社員採用日を入力すると反映されます",IF(S19&gt;=50,"※要件を満たしていません","")))</f>
        <v>※生年月日を入力してください</v>
      </c>
      <c r="V19" s="43"/>
      <c r="W19" s="43"/>
      <c r="X19" s="43"/>
      <c r="Y19" s="43"/>
      <c r="Z19" s="43"/>
      <c r="AA19" s="43"/>
      <c r="AB19" s="43"/>
      <c r="AC19" s="43"/>
      <c r="AD19" s="43"/>
      <c r="AE19" s="43"/>
      <c r="AF19" s="43"/>
      <c r="AG19" s="44"/>
    </row>
    <row r="20" spans="1:33" ht="5" customHeight="1">
      <c r="A20" s="491"/>
      <c r="B20" s="401"/>
      <c r="C20" s="401"/>
      <c r="D20" s="401"/>
      <c r="E20" s="401"/>
      <c r="F20" s="401"/>
      <c r="G20" s="401"/>
      <c r="H20" s="401"/>
      <c r="I20" s="401"/>
      <c r="J20" s="79"/>
      <c r="K20" s="57"/>
      <c r="L20" s="57"/>
      <c r="M20" s="57"/>
      <c r="N20" s="57"/>
      <c r="O20" s="57"/>
      <c r="P20" s="57"/>
      <c r="Q20" s="57"/>
      <c r="R20" s="57"/>
      <c r="S20" s="57"/>
      <c r="T20" s="57"/>
      <c r="U20" s="57"/>
      <c r="V20" s="57"/>
      <c r="W20" s="57"/>
      <c r="X20" s="57"/>
      <c r="Y20" s="57"/>
      <c r="Z20" s="57"/>
      <c r="AA20" s="57"/>
      <c r="AB20" s="57"/>
      <c r="AC20" s="57"/>
      <c r="AD20" s="57"/>
      <c r="AE20" s="57"/>
      <c r="AF20" s="57"/>
      <c r="AG20" s="58"/>
    </row>
    <row r="21" spans="1:33" ht="5" customHeight="1">
      <c r="A21" s="480">
        <f ca="1">MAX(INDIRECT(ADDRESS(1,COLUMN())):INDIRECT(ADDRESS(ROW()-1,COLUMN())))+1</f>
        <v>6</v>
      </c>
      <c r="B21" s="493" t="s">
        <v>197</v>
      </c>
      <c r="C21" s="463"/>
      <c r="D21" s="463"/>
      <c r="E21" s="463"/>
      <c r="F21" s="463"/>
      <c r="G21" s="463"/>
      <c r="H21" s="463"/>
      <c r="I21" s="464"/>
      <c r="J21" s="78"/>
      <c r="K21" s="53"/>
      <c r="L21" s="53"/>
      <c r="M21" s="53"/>
      <c r="N21" s="53"/>
      <c r="O21" s="43"/>
      <c r="P21" s="43"/>
      <c r="Q21" s="43"/>
      <c r="R21" s="43"/>
      <c r="S21" s="43"/>
      <c r="T21" s="43"/>
      <c r="U21" s="43"/>
      <c r="V21" s="43"/>
      <c r="W21" s="43"/>
      <c r="X21" s="43"/>
      <c r="Y21" s="43"/>
      <c r="Z21" s="43"/>
      <c r="AA21" s="43"/>
      <c r="AB21" s="43"/>
      <c r="AC21" s="43"/>
      <c r="AD21" s="43"/>
      <c r="AE21" s="43"/>
      <c r="AF21" s="43"/>
      <c r="AG21" s="44"/>
    </row>
    <row r="22" spans="1:33" ht="15" customHeight="1">
      <c r="A22" s="481"/>
      <c r="B22" s="465"/>
      <c r="C22" s="466"/>
      <c r="D22" s="466"/>
      <c r="E22" s="466"/>
      <c r="F22" s="466"/>
      <c r="G22" s="466"/>
      <c r="H22" s="466"/>
      <c r="I22" s="467"/>
      <c r="J22" s="81" t="s">
        <v>198</v>
      </c>
      <c r="K22" s="494"/>
      <c r="L22" s="495"/>
      <c r="M22" s="36" t="s">
        <v>2</v>
      </c>
      <c r="N22" s="494"/>
      <c r="O22" s="495"/>
      <c r="P22" s="51" t="str">
        <f>IF(OR(K22="",N22=""),"※入力してください","")</f>
        <v>※入力してください</v>
      </c>
      <c r="Q22" s="34"/>
      <c r="R22" s="34"/>
      <c r="S22" s="43"/>
      <c r="T22" s="43"/>
      <c r="U22" s="43"/>
      <c r="V22" s="43"/>
      <c r="W22" s="43"/>
      <c r="X22" s="43"/>
      <c r="Y22" s="43"/>
      <c r="Z22" s="43"/>
      <c r="AA22" s="43"/>
      <c r="AB22" s="43"/>
      <c r="AC22" s="43"/>
      <c r="AD22" s="43"/>
      <c r="AE22" s="43"/>
      <c r="AF22" s="43"/>
      <c r="AG22" s="44"/>
    </row>
    <row r="23" spans="1:33" ht="5" customHeight="1">
      <c r="A23" s="481"/>
      <c r="B23" s="465"/>
      <c r="C23" s="466"/>
      <c r="D23" s="466"/>
      <c r="E23" s="466"/>
      <c r="F23" s="466"/>
      <c r="G23" s="466"/>
      <c r="H23" s="466"/>
      <c r="I23" s="467"/>
      <c r="J23" s="34"/>
      <c r="K23" s="43"/>
      <c r="L23" s="43"/>
      <c r="M23" s="43"/>
      <c r="N23" s="43"/>
      <c r="O23" s="43"/>
      <c r="P23" s="43"/>
      <c r="Q23" s="43"/>
      <c r="R23" s="43"/>
      <c r="S23" s="43"/>
      <c r="T23" s="43"/>
      <c r="U23" s="43"/>
      <c r="V23" s="43"/>
      <c r="W23" s="43"/>
      <c r="X23" s="43"/>
      <c r="Y23" s="43"/>
      <c r="Z23" s="43"/>
      <c r="AA23" s="43"/>
      <c r="AB23" s="43"/>
      <c r="AC23" s="43"/>
      <c r="AD23" s="43"/>
      <c r="AE23" s="43"/>
      <c r="AF23" s="43"/>
      <c r="AG23" s="44"/>
    </row>
    <row r="24" spans="1:33" ht="15" customHeight="1">
      <c r="A24" s="481"/>
      <c r="B24" s="465"/>
      <c r="C24" s="466"/>
      <c r="D24" s="466"/>
      <c r="E24" s="466"/>
      <c r="F24" s="466"/>
      <c r="G24" s="466"/>
      <c r="H24" s="466"/>
      <c r="I24" s="467"/>
      <c r="J24" s="34"/>
      <c r="K24" s="471"/>
      <c r="L24" s="472"/>
      <c r="M24" s="472"/>
      <c r="N24" s="472"/>
      <c r="O24" s="472"/>
      <c r="P24" s="473"/>
      <c r="Q24" s="51" t="str">
        <f>IF(K24="","※入力してください","")</f>
        <v>※入力してください</v>
      </c>
      <c r="R24" s="43"/>
      <c r="S24" s="43"/>
      <c r="T24" s="43"/>
      <c r="U24" s="43"/>
      <c r="V24" s="43"/>
      <c r="W24" s="43"/>
      <c r="X24" s="43"/>
      <c r="Y24" s="43"/>
      <c r="Z24" s="43"/>
      <c r="AA24" s="43"/>
      <c r="AB24" s="43"/>
      <c r="AC24" s="43"/>
      <c r="AD24" s="43"/>
      <c r="AE24" s="43"/>
      <c r="AF24" s="43"/>
      <c r="AG24" s="44"/>
    </row>
    <row r="25" spans="1:33" ht="5" customHeight="1">
      <c r="A25" s="481"/>
      <c r="B25" s="465"/>
      <c r="C25" s="466"/>
      <c r="D25" s="466"/>
      <c r="E25" s="466"/>
      <c r="F25" s="466"/>
      <c r="G25" s="466"/>
      <c r="H25" s="466"/>
      <c r="I25" s="467"/>
      <c r="J25" s="34"/>
      <c r="K25" s="43"/>
      <c r="L25" s="43"/>
      <c r="M25" s="43"/>
      <c r="N25" s="43"/>
      <c r="O25" s="43"/>
      <c r="P25" s="43"/>
      <c r="Q25" s="43"/>
      <c r="R25" s="43"/>
      <c r="S25" s="43"/>
      <c r="T25" s="43"/>
      <c r="U25" s="43"/>
      <c r="V25" s="43"/>
      <c r="W25" s="43"/>
      <c r="X25" s="43"/>
      <c r="Y25" s="43"/>
      <c r="Z25" s="43"/>
      <c r="AA25" s="43"/>
      <c r="AB25" s="43"/>
      <c r="AC25" s="43"/>
      <c r="AD25" s="43"/>
      <c r="AE25" s="43"/>
      <c r="AF25" s="43"/>
      <c r="AG25" s="44"/>
    </row>
    <row r="26" spans="1:33" ht="15" customHeight="1">
      <c r="A26" s="481"/>
      <c r="B26" s="465"/>
      <c r="C26" s="466"/>
      <c r="D26" s="466"/>
      <c r="E26" s="466"/>
      <c r="F26" s="466"/>
      <c r="G26" s="466"/>
      <c r="H26" s="466"/>
      <c r="I26" s="467"/>
      <c r="J26" s="34"/>
      <c r="K26" s="496"/>
      <c r="L26" s="497"/>
      <c r="M26" s="497"/>
      <c r="N26" s="497"/>
      <c r="O26" s="497"/>
      <c r="P26" s="497"/>
      <c r="Q26" s="497"/>
      <c r="R26" s="497"/>
      <c r="S26" s="497"/>
      <c r="T26" s="497"/>
      <c r="U26" s="497"/>
      <c r="V26" s="497"/>
      <c r="W26" s="497"/>
      <c r="X26" s="497"/>
      <c r="Y26" s="497"/>
      <c r="Z26" s="497"/>
      <c r="AA26" s="497"/>
      <c r="AB26" s="497"/>
      <c r="AC26" s="497"/>
      <c r="AD26" s="497"/>
      <c r="AE26" s="498"/>
      <c r="AF26" s="43"/>
      <c r="AG26" s="44"/>
    </row>
    <row r="27" spans="1:33" ht="15" customHeight="1">
      <c r="A27" s="481"/>
      <c r="B27" s="465"/>
      <c r="C27" s="466"/>
      <c r="D27" s="466"/>
      <c r="E27" s="466"/>
      <c r="F27" s="466"/>
      <c r="G27" s="466"/>
      <c r="H27" s="466"/>
      <c r="I27" s="467"/>
      <c r="J27" s="34"/>
      <c r="K27" s="60" t="str">
        <f>IF(K26="","※入力してください","")</f>
        <v>※入力してください</v>
      </c>
      <c r="L27" s="43"/>
      <c r="M27" s="43"/>
      <c r="N27" s="43"/>
      <c r="O27" s="43"/>
      <c r="P27" s="43"/>
      <c r="Q27" s="43"/>
      <c r="R27" s="43"/>
      <c r="S27" s="43"/>
      <c r="T27" s="43"/>
      <c r="U27" s="43"/>
      <c r="V27" s="43"/>
      <c r="W27" s="43"/>
      <c r="X27" s="43"/>
      <c r="Y27" s="43"/>
      <c r="Z27" s="43"/>
      <c r="AA27" s="43"/>
      <c r="AB27" s="43"/>
      <c r="AC27" s="43"/>
      <c r="AD27" s="43"/>
      <c r="AE27" s="43"/>
      <c r="AF27" s="43"/>
      <c r="AG27" s="44"/>
    </row>
    <row r="28" spans="1:33" ht="15" customHeight="1">
      <c r="A28" s="481"/>
      <c r="B28" s="465"/>
      <c r="C28" s="466"/>
      <c r="D28" s="466"/>
      <c r="E28" s="466"/>
      <c r="F28" s="466"/>
      <c r="G28" s="466"/>
      <c r="H28" s="466"/>
      <c r="I28" s="467"/>
      <c r="J28" s="34"/>
      <c r="K28" s="496"/>
      <c r="L28" s="497"/>
      <c r="M28" s="497"/>
      <c r="N28" s="497"/>
      <c r="O28" s="497"/>
      <c r="P28" s="497"/>
      <c r="Q28" s="497"/>
      <c r="R28" s="497"/>
      <c r="S28" s="497"/>
      <c r="T28" s="497"/>
      <c r="U28" s="497"/>
      <c r="V28" s="497"/>
      <c r="W28" s="497"/>
      <c r="X28" s="497"/>
      <c r="Y28" s="497"/>
      <c r="Z28" s="497"/>
      <c r="AA28" s="497"/>
      <c r="AB28" s="497"/>
      <c r="AC28" s="497"/>
      <c r="AD28" s="497"/>
      <c r="AE28" s="498"/>
      <c r="AF28" s="43"/>
      <c r="AG28" s="44"/>
    </row>
    <row r="29" spans="1:33">
      <c r="A29" s="482"/>
      <c r="B29" s="468"/>
      <c r="C29" s="469"/>
      <c r="D29" s="469"/>
      <c r="E29" s="469"/>
      <c r="F29" s="469"/>
      <c r="G29" s="469"/>
      <c r="H29" s="469"/>
      <c r="I29" s="470"/>
      <c r="J29" s="79"/>
      <c r="K29" s="60"/>
      <c r="L29" s="57"/>
      <c r="M29" s="57"/>
      <c r="N29" s="57"/>
      <c r="O29" s="57"/>
      <c r="P29" s="57"/>
      <c r="Q29" s="57"/>
      <c r="R29" s="57"/>
      <c r="S29" s="57"/>
      <c r="T29" s="57"/>
      <c r="U29" s="57"/>
      <c r="V29" s="57"/>
      <c r="W29" s="57"/>
      <c r="X29" s="57"/>
      <c r="Y29" s="57"/>
      <c r="Z29" s="57"/>
      <c r="AA29" s="57"/>
      <c r="AB29" s="57"/>
      <c r="AC29" s="57"/>
      <c r="AD29" s="57"/>
      <c r="AE29" s="57"/>
      <c r="AF29" s="57"/>
      <c r="AG29" s="58"/>
    </row>
    <row r="30" spans="1:33" ht="5" customHeight="1">
      <c r="A30" s="480">
        <f ca="1">MAX(INDIRECT(ADDRESS(1,COLUMN())):INDIRECT(ADDRESS(ROW()-1,COLUMN())))+1</f>
        <v>7</v>
      </c>
      <c r="B30" s="493" t="s">
        <v>199</v>
      </c>
      <c r="C30" s="463"/>
      <c r="D30" s="463"/>
      <c r="E30" s="463"/>
      <c r="F30" s="463"/>
      <c r="G30" s="463"/>
      <c r="H30" s="463"/>
      <c r="I30" s="464"/>
      <c r="J30" s="34"/>
      <c r="K30" s="51"/>
      <c r="L30" s="43"/>
      <c r="M30" s="43"/>
      <c r="N30" s="43"/>
      <c r="O30" s="43"/>
      <c r="P30" s="43"/>
      <c r="Q30" s="43"/>
      <c r="R30" s="43"/>
      <c r="S30" s="43"/>
      <c r="T30" s="43"/>
      <c r="U30" s="43"/>
      <c r="V30" s="43"/>
      <c r="W30" s="43"/>
      <c r="X30" s="43"/>
      <c r="Y30" s="43"/>
      <c r="Z30" s="43"/>
      <c r="AA30" s="43"/>
      <c r="AB30" s="43"/>
      <c r="AC30" s="43"/>
      <c r="AD30" s="43"/>
      <c r="AE30" s="43"/>
      <c r="AF30" s="43"/>
      <c r="AG30" s="44"/>
    </row>
    <row r="31" spans="1:33">
      <c r="A31" s="481"/>
      <c r="B31" s="465"/>
      <c r="C31" s="466"/>
      <c r="D31" s="466"/>
      <c r="E31" s="466"/>
      <c r="F31" s="466"/>
      <c r="G31" s="466"/>
      <c r="H31" s="466"/>
      <c r="I31" s="467"/>
      <c r="J31" s="34"/>
      <c r="K31" s="86"/>
      <c r="L31" s="499" t="s">
        <v>567</v>
      </c>
      <c r="M31" s="500"/>
      <c r="N31" s="500"/>
      <c r="O31" s="500"/>
      <c r="P31" s="51" t="str">
        <f>IF(K31="","※入力してください","")</f>
        <v>※入力してください</v>
      </c>
      <c r="Q31" s="51"/>
      <c r="R31" s="43"/>
      <c r="S31" s="43"/>
      <c r="T31" s="43"/>
      <c r="V31" s="43"/>
      <c r="W31" s="43"/>
      <c r="X31" s="43"/>
      <c r="Y31" s="43"/>
      <c r="Z31" s="43"/>
      <c r="AA31" s="43"/>
      <c r="AB31" s="43"/>
      <c r="AC31" s="43"/>
      <c r="AD31" s="43"/>
      <c r="AE31" s="43"/>
      <c r="AF31" s="43"/>
      <c r="AG31" s="44"/>
    </row>
    <row r="32" spans="1:33" ht="5" customHeight="1">
      <c r="A32" s="481"/>
      <c r="B32" s="465"/>
      <c r="C32" s="466"/>
      <c r="D32" s="466"/>
      <c r="E32" s="466"/>
      <c r="F32" s="466"/>
      <c r="G32" s="466"/>
      <c r="H32" s="466"/>
      <c r="I32" s="467"/>
      <c r="J32" s="34"/>
      <c r="K32" s="51"/>
      <c r="L32" s="43"/>
      <c r="M32" s="43"/>
      <c r="N32" s="43"/>
      <c r="O32" s="43"/>
      <c r="P32" s="43"/>
      <c r="Q32" s="43"/>
      <c r="R32" s="43"/>
      <c r="S32" s="43"/>
      <c r="T32" s="43"/>
      <c r="U32" s="43"/>
      <c r="V32" s="43"/>
      <c r="W32" s="43"/>
      <c r="X32" s="43"/>
      <c r="Y32" s="43"/>
      <c r="Z32" s="43"/>
      <c r="AA32" s="43"/>
      <c r="AB32" s="43"/>
      <c r="AC32" s="43"/>
      <c r="AD32" s="43"/>
      <c r="AE32" s="43"/>
      <c r="AF32" s="43"/>
      <c r="AG32" s="44"/>
    </row>
    <row r="33" spans="1:34" ht="15" customHeight="1">
      <c r="A33" s="481"/>
      <c r="B33" s="465"/>
      <c r="C33" s="466"/>
      <c r="D33" s="466"/>
      <c r="E33" s="466"/>
      <c r="F33" s="466"/>
      <c r="G33" s="466"/>
      <c r="H33" s="466"/>
      <c r="I33" s="467"/>
      <c r="J33" s="81" t="s">
        <v>198</v>
      </c>
      <c r="K33" s="494"/>
      <c r="L33" s="495"/>
      <c r="M33" s="36" t="s">
        <v>2</v>
      </c>
      <c r="N33" s="494"/>
      <c r="O33" s="495"/>
      <c r="P33" s="51" t="str">
        <f>IF(K31="◯","",IF(OR(K33="",N33=""),"※入力してください",""))</f>
        <v>※入力してください</v>
      </c>
      <c r="Q33" s="34"/>
      <c r="R33" s="34"/>
      <c r="S33" s="43"/>
      <c r="T33" s="43"/>
      <c r="U33" s="43"/>
      <c r="V33" s="43"/>
      <c r="W33" s="43"/>
      <c r="X33" s="43"/>
      <c r="Y33" s="43"/>
      <c r="Z33" s="43"/>
      <c r="AA33" s="43"/>
      <c r="AB33" s="43"/>
      <c r="AC33" s="43"/>
      <c r="AD33" s="43"/>
      <c r="AE33" s="43"/>
      <c r="AF33" s="43"/>
      <c r="AG33" s="44"/>
    </row>
    <row r="34" spans="1:34" ht="5" customHeight="1">
      <c r="A34" s="481"/>
      <c r="B34" s="465"/>
      <c r="C34" s="466"/>
      <c r="D34" s="466"/>
      <c r="E34" s="466"/>
      <c r="F34" s="466"/>
      <c r="G34" s="466"/>
      <c r="H34" s="466"/>
      <c r="I34" s="467"/>
      <c r="J34" s="34"/>
      <c r="K34" s="43"/>
      <c r="L34" s="43"/>
      <c r="M34" s="43"/>
      <c r="N34" s="43"/>
      <c r="O34" s="43"/>
      <c r="P34" s="43"/>
      <c r="Q34" s="43"/>
      <c r="R34" s="43"/>
      <c r="S34" s="43"/>
      <c r="T34" s="43"/>
      <c r="U34" s="43"/>
      <c r="V34" s="43"/>
      <c r="W34" s="43"/>
      <c r="X34" s="43"/>
      <c r="Y34" s="43"/>
      <c r="Z34" s="43"/>
      <c r="AA34" s="43"/>
      <c r="AB34" s="43"/>
      <c r="AC34" s="43"/>
      <c r="AD34" s="43"/>
      <c r="AE34" s="43"/>
      <c r="AF34" s="43"/>
      <c r="AG34" s="44"/>
    </row>
    <row r="35" spans="1:34" ht="15" customHeight="1">
      <c r="A35" s="481"/>
      <c r="B35" s="465"/>
      <c r="C35" s="466"/>
      <c r="D35" s="466"/>
      <c r="E35" s="466"/>
      <c r="F35" s="466"/>
      <c r="G35" s="466"/>
      <c r="H35" s="466"/>
      <c r="I35" s="467"/>
      <c r="J35" s="34"/>
      <c r="K35" s="471"/>
      <c r="L35" s="472"/>
      <c r="M35" s="472"/>
      <c r="N35" s="472"/>
      <c r="O35" s="472"/>
      <c r="P35" s="473"/>
      <c r="Q35" s="51" t="str">
        <f>IF(K31="◯","",IF(K35="","※入力してください",""))</f>
        <v>※入力してください</v>
      </c>
      <c r="R35" s="43"/>
      <c r="S35" s="43"/>
      <c r="T35" s="43"/>
      <c r="U35" s="43"/>
      <c r="V35" s="43"/>
      <c r="W35" s="43"/>
      <c r="X35" s="43"/>
      <c r="Y35" s="43"/>
      <c r="Z35" s="43"/>
      <c r="AA35" s="43"/>
      <c r="AB35" s="43"/>
      <c r="AC35" s="43"/>
      <c r="AD35" s="43"/>
      <c r="AE35" s="43"/>
      <c r="AF35" s="43"/>
      <c r="AG35" s="44"/>
    </row>
    <row r="36" spans="1:34" ht="5" customHeight="1">
      <c r="A36" s="481"/>
      <c r="B36" s="465"/>
      <c r="C36" s="466"/>
      <c r="D36" s="466"/>
      <c r="E36" s="466"/>
      <c r="F36" s="466"/>
      <c r="G36" s="466"/>
      <c r="H36" s="466"/>
      <c r="I36" s="467"/>
      <c r="J36" s="34"/>
      <c r="K36" s="43"/>
      <c r="L36" s="43"/>
      <c r="M36" s="43"/>
      <c r="N36" s="43"/>
      <c r="O36" s="43"/>
      <c r="P36" s="43"/>
      <c r="Q36" s="43"/>
      <c r="R36" s="43"/>
      <c r="S36" s="43"/>
      <c r="T36" s="43"/>
      <c r="U36" s="43"/>
      <c r="V36" s="43"/>
      <c r="W36" s="43"/>
      <c r="X36" s="43"/>
      <c r="Y36" s="43"/>
      <c r="Z36" s="43"/>
      <c r="AA36" s="43"/>
      <c r="AB36" s="43"/>
      <c r="AC36" s="43"/>
      <c r="AD36" s="43"/>
      <c r="AE36" s="43"/>
      <c r="AF36" s="43"/>
      <c r="AG36" s="44"/>
    </row>
    <row r="37" spans="1:34" ht="15" customHeight="1">
      <c r="A37" s="481"/>
      <c r="B37" s="465"/>
      <c r="C37" s="466"/>
      <c r="D37" s="466"/>
      <c r="E37" s="466"/>
      <c r="F37" s="466"/>
      <c r="G37" s="466"/>
      <c r="H37" s="466"/>
      <c r="I37" s="467"/>
      <c r="J37" s="34"/>
      <c r="K37" s="496"/>
      <c r="L37" s="497"/>
      <c r="M37" s="497"/>
      <c r="N37" s="497"/>
      <c r="O37" s="497"/>
      <c r="P37" s="497"/>
      <c r="Q37" s="497"/>
      <c r="R37" s="497"/>
      <c r="S37" s="497"/>
      <c r="T37" s="497"/>
      <c r="U37" s="497"/>
      <c r="V37" s="497"/>
      <c r="W37" s="497"/>
      <c r="X37" s="497"/>
      <c r="Y37" s="497"/>
      <c r="Z37" s="497"/>
      <c r="AA37" s="497"/>
      <c r="AB37" s="497"/>
      <c r="AC37" s="497"/>
      <c r="AD37" s="497"/>
      <c r="AE37" s="498"/>
      <c r="AF37" s="43"/>
      <c r="AG37" s="44"/>
    </row>
    <row r="38" spans="1:34" ht="15" customHeight="1">
      <c r="A38" s="481"/>
      <c r="B38" s="465"/>
      <c r="C38" s="466"/>
      <c r="D38" s="466"/>
      <c r="E38" s="466"/>
      <c r="F38" s="466"/>
      <c r="G38" s="466"/>
      <c r="H38" s="466"/>
      <c r="I38" s="467"/>
      <c r="J38" s="34"/>
      <c r="K38" s="60" t="str">
        <f>IF(K31="◯","",IF(K37="","※入力してください",""))</f>
        <v>※入力してください</v>
      </c>
      <c r="L38" s="43"/>
      <c r="M38" s="43"/>
      <c r="N38" s="43"/>
      <c r="O38" s="43"/>
      <c r="P38" s="43"/>
      <c r="Q38" s="43"/>
      <c r="R38" s="43"/>
      <c r="S38" s="43"/>
      <c r="T38" s="43"/>
      <c r="U38" s="43"/>
      <c r="V38" s="43"/>
      <c r="W38" s="43"/>
      <c r="X38" s="43"/>
      <c r="Y38" s="43"/>
      <c r="Z38" s="43"/>
      <c r="AA38" s="43"/>
      <c r="AB38" s="43"/>
      <c r="AC38" s="43"/>
      <c r="AD38" s="43"/>
      <c r="AE38" s="43"/>
      <c r="AF38" s="43"/>
      <c r="AG38" s="44"/>
    </row>
    <row r="39" spans="1:34" ht="15" customHeight="1">
      <c r="A39" s="481"/>
      <c r="B39" s="465"/>
      <c r="C39" s="466"/>
      <c r="D39" s="466"/>
      <c r="E39" s="466"/>
      <c r="F39" s="466"/>
      <c r="G39" s="466"/>
      <c r="H39" s="466"/>
      <c r="I39" s="467"/>
      <c r="J39" s="34"/>
      <c r="K39" s="496"/>
      <c r="L39" s="497"/>
      <c r="M39" s="497"/>
      <c r="N39" s="497"/>
      <c r="O39" s="497"/>
      <c r="P39" s="497"/>
      <c r="Q39" s="497"/>
      <c r="R39" s="497"/>
      <c r="S39" s="497"/>
      <c r="T39" s="497"/>
      <c r="U39" s="497"/>
      <c r="V39" s="497"/>
      <c r="W39" s="497"/>
      <c r="X39" s="497"/>
      <c r="Y39" s="497"/>
      <c r="Z39" s="497"/>
      <c r="AA39" s="497"/>
      <c r="AB39" s="497"/>
      <c r="AC39" s="497"/>
      <c r="AD39" s="497"/>
      <c r="AE39" s="498"/>
      <c r="AF39" s="43"/>
      <c r="AG39" s="44"/>
    </row>
    <row r="40" spans="1:34">
      <c r="A40" s="482"/>
      <c r="B40" s="468"/>
      <c r="C40" s="469"/>
      <c r="D40" s="469"/>
      <c r="E40" s="469"/>
      <c r="F40" s="469"/>
      <c r="G40" s="469"/>
      <c r="H40" s="469"/>
      <c r="I40" s="470"/>
      <c r="J40" s="79"/>
      <c r="K40" s="60"/>
      <c r="L40" s="57"/>
      <c r="M40" s="57"/>
      <c r="N40" s="57"/>
      <c r="O40" s="57"/>
      <c r="P40" s="57"/>
      <c r="Q40" s="57"/>
      <c r="R40" s="57"/>
      <c r="S40" s="57"/>
      <c r="T40" s="57"/>
      <c r="U40" s="57"/>
      <c r="V40" s="57"/>
      <c r="W40" s="57"/>
      <c r="X40" s="57"/>
      <c r="Y40" s="57"/>
      <c r="Z40" s="57"/>
      <c r="AA40" s="57"/>
      <c r="AB40" s="57"/>
      <c r="AC40" s="57"/>
      <c r="AD40" s="57"/>
      <c r="AE40" s="57"/>
      <c r="AF40" s="57"/>
      <c r="AG40" s="58"/>
    </row>
    <row r="41" spans="1:34" ht="5" customHeight="1">
      <c r="A41" s="491">
        <f ca="1">MAX(INDIRECT(ADDRESS(1,COLUMN())):INDIRECT(ADDRESS(ROW()-1,COLUMN())))+1</f>
        <v>8</v>
      </c>
      <c r="B41" s="401" t="s">
        <v>125</v>
      </c>
      <c r="C41" s="401"/>
      <c r="D41" s="401"/>
      <c r="E41" s="401"/>
      <c r="F41" s="401"/>
      <c r="G41" s="401"/>
      <c r="H41" s="401"/>
      <c r="I41" s="401"/>
      <c r="J41" s="78"/>
      <c r="K41" s="53"/>
      <c r="L41" s="53"/>
      <c r="M41" s="53"/>
      <c r="N41" s="53"/>
      <c r="O41" s="43"/>
      <c r="P41" s="43"/>
      <c r="Q41" s="43"/>
      <c r="R41" s="43"/>
      <c r="S41" s="43"/>
      <c r="T41" s="43"/>
      <c r="U41" s="43"/>
      <c r="V41" s="43"/>
      <c r="W41" s="43"/>
      <c r="X41" s="43"/>
      <c r="Y41" s="43"/>
      <c r="Z41" s="43"/>
      <c r="AA41" s="43"/>
      <c r="AB41" s="43"/>
      <c r="AC41" s="43"/>
      <c r="AD41" s="43"/>
      <c r="AE41" s="43"/>
      <c r="AF41" s="43"/>
      <c r="AG41" s="44"/>
    </row>
    <row r="42" spans="1:34" ht="15" customHeight="1">
      <c r="A42" s="491"/>
      <c r="B42" s="401"/>
      <c r="C42" s="401"/>
      <c r="D42" s="401"/>
      <c r="E42" s="401"/>
      <c r="F42" s="401"/>
      <c r="G42" s="401"/>
      <c r="H42" s="401"/>
      <c r="I42" s="401"/>
      <c r="J42" s="34"/>
      <c r="K42" s="262"/>
      <c r="L42" s="263"/>
      <c r="M42" s="6" t="s">
        <v>2</v>
      </c>
      <c r="N42" s="262"/>
      <c r="O42" s="263"/>
      <c r="P42" s="6" t="s">
        <v>170</v>
      </c>
      <c r="Q42" s="262"/>
      <c r="R42" s="263"/>
      <c r="S42" s="51" t="str">
        <f>IF(OR(K42="",N42="",Q42=""),IF(OR(K45="",N45="",Q45=""),"※電話番号か携帯電話番号を入力してください",""),"")</f>
        <v>※電話番号か携帯電話番号を入力してください</v>
      </c>
      <c r="T42" s="43"/>
      <c r="U42" s="43"/>
      <c r="V42" s="43"/>
      <c r="W42" s="43"/>
      <c r="X42" s="43"/>
      <c r="Y42" s="43"/>
      <c r="Z42" s="43"/>
      <c r="AA42" s="43"/>
      <c r="AB42" s="43"/>
      <c r="AC42" s="43"/>
      <c r="AD42" s="43"/>
      <c r="AE42" s="43"/>
      <c r="AF42" s="43"/>
      <c r="AG42" s="44"/>
    </row>
    <row r="43" spans="1:34" ht="5" customHeight="1">
      <c r="A43" s="491"/>
      <c r="B43" s="401"/>
      <c r="C43" s="401"/>
      <c r="D43" s="401"/>
      <c r="E43" s="401"/>
      <c r="F43" s="401"/>
      <c r="G43" s="401"/>
      <c r="H43" s="401"/>
      <c r="I43" s="401"/>
      <c r="J43" s="79"/>
      <c r="K43" s="57"/>
      <c r="L43" s="57"/>
      <c r="M43" s="57"/>
      <c r="N43" s="57"/>
      <c r="O43" s="57"/>
      <c r="P43" s="57"/>
      <c r="Q43" s="57"/>
      <c r="R43" s="57"/>
      <c r="S43" s="57"/>
      <c r="T43" s="57"/>
      <c r="U43" s="57"/>
      <c r="V43" s="57"/>
      <c r="W43" s="57"/>
      <c r="X43" s="57"/>
      <c r="Y43" s="57"/>
      <c r="Z43" s="57"/>
      <c r="AA43" s="57"/>
      <c r="AB43" s="57"/>
      <c r="AC43" s="57"/>
      <c r="AD43" s="57"/>
      <c r="AE43" s="57"/>
      <c r="AF43" s="57"/>
      <c r="AG43" s="58"/>
    </row>
    <row r="44" spans="1:34" ht="5" customHeight="1">
      <c r="A44" s="491">
        <f ca="1">MAX(INDIRECT(ADDRESS(1,COLUMN())):INDIRECT(ADDRESS(ROW()-1,COLUMN())))+1</f>
        <v>9</v>
      </c>
      <c r="B44" s="401" t="s">
        <v>193</v>
      </c>
      <c r="C44" s="401"/>
      <c r="D44" s="401"/>
      <c r="E44" s="401"/>
      <c r="F44" s="401"/>
      <c r="G44" s="401"/>
      <c r="H44" s="401"/>
      <c r="I44" s="401"/>
      <c r="J44" s="78"/>
      <c r="K44" s="53"/>
      <c r="L44" s="53"/>
      <c r="M44" s="53"/>
      <c r="N44" s="53"/>
      <c r="O44" s="43"/>
      <c r="P44" s="43"/>
      <c r="Q44" s="43"/>
      <c r="R44" s="43"/>
      <c r="S44" s="43"/>
      <c r="T44" s="43"/>
      <c r="U44" s="43"/>
      <c r="V44" s="43"/>
      <c r="W44" s="43"/>
      <c r="X44" s="43"/>
      <c r="Y44" s="43"/>
      <c r="Z44" s="43"/>
      <c r="AA44" s="43"/>
      <c r="AB44" s="43"/>
      <c r="AC44" s="43"/>
      <c r="AD44" s="43"/>
      <c r="AE44" s="43"/>
      <c r="AF44" s="43"/>
      <c r="AG44" s="44"/>
    </row>
    <row r="45" spans="1:34" ht="15" customHeight="1">
      <c r="A45" s="491"/>
      <c r="B45" s="401"/>
      <c r="C45" s="401"/>
      <c r="D45" s="401"/>
      <c r="E45" s="401"/>
      <c r="F45" s="401"/>
      <c r="G45" s="401"/>
      <c r="H45" s="401"/>
      <c r="I45" s="401"/>
      <c r="J45" s="34"/>
      <c r="K45" s="262"/>
      <c r="L45" s="263"/>
      <c r="M45" s="6" t="s">
        <v>2</v>
      </c>
      <c r="N45" s="262"/>
      <c r="O45" s="263"/>
      <c r="P45" s="6"/>
      <c r="Q45" s="262"/>
      <c r="R45" s="263"/>
      <c r="S45" s="51" t="str">
        <f>IF(OR(K42="",N42="",Q42=""),IF(OR(K45="",N45="",Q45=""),"※電話番号か携帯電話番号を入力してください",""),"")</f>
        <v>※電話番号か携帯電話番号を入力してください</v>
      </c>
      <c r="T45" s="43"/>
      <c r="U45" s="43"/>
      <c r="V45" s="43"/>
      <c r="W45" s="43"/>
      <c r="X45" s="43"/>
      <c r="Y45" s="43"/>
      <c r="Z45" s="43"/>
      <c r="AA45" s="43"/>
      <c r="AB45" s="43"/>
      <c r="AC45" s="43"/>
      <c r="AD45" s="43"/>
      <c r="AE45" s="43"/>
      <c r="AF45" s="43"/>
      <c r="AG45" s="44"/>
    </row>
    <row r="46" spans="1:34" ht="5" customHeight="1">
      <c r="A46" s="491"/>
      <c r="B46" s="401"/>
      <c r="C46" s="401"/>
      <c r="D46" s="401"/>
      <c r="E46" s="401"/>
      <c r="F46" s="401"/>
      <c r="G46" s="401"/>
      <c r="H46" s="401"/>
      <c r="I46" s="401"/>
      <c r="J46" s="79"/>
      <c r="K46" s="57"/>
      <c r="L46" s="57"/>
      <c r="M46" s="57"/>
      <c r="N46" s="57"/>
      <c r="O46" s="57"/>
      <c r="P46" s="57"/>
      <c r="Q46" s="57"/>
      <c r="R46" s="57"/>
      <c r="S46" s="57"/>
      <c r="T46" s="57"/>
      <c r="U46" s="57"/>
      <c r="V46" s="57"/>
      <c r="W46" s="57"/>
      <c r="X46" s="57"/>
      <c r="Y46" s="57"/>
      <c r="Z46" s="57"/>
      <c r="AA46" s="57"/>
      <c r="AB46" s="57"/>
      <c r="AC46" s="57"/>
      <c r="AD46" s="57"/>
      <c r="AE46" s="57"/>
      <c r="AF46" s="57"/>
      <c r="AG46" s="58"/>
    </row>
    <row r="47" spans="1:34" ht="5" customHeight="1">
      <c r="A47" s="480">
        <f ca="1">MAX(INDIRECT(ADDRESS(1,COLUMN())):INDIRECT(ADDRESS(ROW()-1,COLUMN())))+1</f>
        <v>10</v>
      </c>
      <c r="B47" s="493" t="s">
        <v>270</v>
      </c>
      <c r="C47" s="463"/>
      <c r="D47" s="463"/>
      <c r="E47" s="463"/>
      <c r="F47" s="463"/>
      <c r="G47" s="463"/>
      <c r="H47" s="463"/>
      <c r="I47" s="464"/>
      <c r="J47" s="78"/>
      <c r="K47" s="53"/>
      <c r="L47" s="53"/>
      <c r="M47" s="53"/>
      <c r="N47" s="53"/>
      <c r="O47" s="43"/>
      <c r="P47" s="43"/>
      <c r="Q47" s="43"/>
      <c r="R47" s="43"/>
      <c r="S47" s="43"/>
      <c r="T47" s="43"/>
      <c r="U47" s="43"/>
      <c r="V47" s="43"/>
      <c r="W47" s="43"/>
      <c r="X47" s="43"/>
      <c r="Y47" s="43"/>
      <c r="Z47" s="43"/>
      <c r="AA47" s="43"/>
      <c r="AB47" s="43"/>
      <c r="AC47" s="43"/>
      <c r="AD47" s="43"/>
      <c r="AE47" s="43"/>
      <c r="AF47" s="43"/>
      <c r="AG47" s="44"/>
    </row>
    <row r="48" spans="1:34" ht="15" customHeight="1">
      <c r="A48" s="481"/>
      <c r="B48" s="465"/>
      <c r="C48" s="466"/>
      <c r="D48" s="466"/>
      <c r="E48" s="466"/>
      <c r="F48" s="466"/>
      <c r="G48" s="466"/>
      <c r="H48" s="466"/>
      <c r="I48" s="467"/>
      <c r="J48" s="82"/>
      <c r="K48" s="82"/>
      <c r="L48" s="34"/>
      <c r="M48" s="240"/>
      <c r="N48" s="475"/>
      <c r="O48" s="475"/>
      <c r="P48" s="475"/>
      <c r="Q48" s="475"/>
      <c r="R48" s="475"/>
      <c r="S48" s="475"/>
      <c r="T48" s="475"/>
      <c r="U48" s="475"/>
      <c r="V48" s="475"/>
      <c r="W48" s="476"/>
      <c r="X48" s="51" t="str">
        <f>IF(M48="","※入力してください",IF(AND(M50&lt;&gt;"",M48&lt;&gt;M50),"※確認用メールアドレスと一致しません",""))</f>
        <v>※入力してください</v>
      </c>
      <c r="Y48" s="43"/>
      <c r="Z48" s="43"/>
      <c r="AA48" s="43"/>
      <c r="AB48" s="43"/>
      <c r="AC48" s="43"/>
      <c r="AD48" s="43"/>
      <c r="AE48" s="43"/>
      <c r="AF48" s="43"/>
      <c r="AG48" s="44"/>
      <c r="AH48" s="43"/>
    </row>
    <row r="49" spans="1:34" ht="5" customHeight="1">
      <c r="A49" s="481"/>
      <c r="B49" s="465"/>
      <c r="C49" s="466"/>
      <c r="D49" s="466"/>
      <c r="E49" s="466"/>
      <c r="F49" s="466"/>
      <c r="G49" s="466"/>
      <c r="H49" s="466"/>
      <c r="I49" s="467"/>
      <c r="J49" s="82"/>
      <c r="K49" s="82"/>
      <c r="L49" s="34"/>
      <c r="M49" s="53"/>
      <c r="N49" s="53"/>
      <c r="O49" s="53"/>
      <c r="P49" s="53"/>
      <c r="Q49" s="43"/>
      <c r="R49" s="43"/>
      <c r="S49" s="43"/>
      <c r="T49" s="43"/>
      <c r="U49" s="43"/>
      <c r="V49" s="43"/>
      <c r="W49" s="43"/>
      <c r="X49" s="43"/>
      <c r="Y49" s="43"/>
      <c r="Z49" s="43"/>
      <c r="AA49" s="43"/>
      <c r="AB49" s="43"/>
      <c r="AC49" s="43"/>
      <c r="AD49" s="43"/>
      <c r="AE49" s="43"/>
      <c r="AF49" s="43"/>
      <c r="AG49" s="44"/>
      <c r="AH49" s="43"/>
    </row>
    <row r="50" spans="1:34" ht="15" customHeight="1">
      <c r="A50" s="481"/>
      <c r="B50" s="465"/>
      <c r="C50" s="466"/>
      <c r="D50" s="466"/>
      <c r="E50" s="466"/>
      <c r="F50" s="466"/>
      <c r="G50" s="466"/>
      <c r="H50" s="466"/>
      <c r="I50" s="467"/>
      <c r="J50" s="82"/>
      <c r="K50" s="82" t="s">
        <v>355</v>
      </c>
      <c r="L50" s="34"/>
      <c r="M50" s="240"/>
      <c r="N50" s="475"/>
      <c r="O50" s="475"/>
      <c r="P50" s="475"/>
      <c r="Q50" s="475"/>
      <c r="R50" s="475"/>
      <c r="S50" s="475"/>
      <c r="T50" s="475"/>
      <c r="U50" s="475"/>
      <c r="V50" s="475"/>
      <c r="W50" s="476"/>
      <c r="X50" s="51" t="str">
        <f>IF(M50="","※入力してください","")</f>
        <v>※入力してください</v>
      </c>
      <c r="Y50" s="43"/>
      <c r="Z50" s="43"/>
      <c r="AA50" s="43"/>
      <c r="AB50" s="43"/>
      <c r="AC50" s="43"/>
      <c r="AD50" s="43"/>
      <c r="AE50" s="43"/>
      <c r="AF50" s="43"/>
      <c r="AG50" s="44"/>
      <c r="AH50" s="43"/>
    </row>
    <row r="51" spans="1:34" ht="5" customHeight="1">
      <c r="A51" s="482"/>
      <c r="B51" s="468"/>
      <c r="C51" s="469"/>
      <c r="D51" s="469"/>
      <c r="E51" s="469"/>
      <c r="F51" s="469"/>
      <c r="G51" s="469"/>
      <c r="H51" s="469"/>
      <c r="I51" s="470"/>
      <c r="J51" s="79"/>
      <c r="K51" s="57"/>
      <c r="L51" s="57"/>
      <c r="M51" s="57"/>
      <c r="N51" s="57"/>
      <c r="O51" s="57"/>
      <c r="P51" s="57"/>
      <c r="Q51" s="57"/>
      <c r="R51" s="57"/>
      <c r="S51" s="57"/>
      <c r="T51" s="57"/>
      <c r="U51" s="57"/>
      <c r="V51" s="57"/>
      <c r="W51" s="57"/>
      <c r="X51" s="57"/>
      <c r="Y51" s="57"/>
      <c r="Z51" s="57"/>
      <c r="AA51" s="57"/>
      <c r="AB51" s="57"/>
      <c r="AC51" s="57"/>
      <c r="AD51" s="57"/>
      <c r="AE51" s="57"/>
      <c r="AF51" s="57"/>
      <c r="AG51" s="58"/>
    </row>
    <row r="52" spans="1:34" ht="5" customHeight="1">
      <c r="A52" s="480">
        <f ca="1">MAX(INDIRECT(ADDRESS(1,COLUMN())):INDIRECT(ADDRESS(ROW()-1,COLUMN())))+1</f>
        <v>11</v>
      </c>
      <c r="B52" s="462" t="s">
        <v>221</v>
      </c>
      <c r="C52" s="483"/>
      <c r="D52" s="483"/>
      <c r="E52" s="483"/>
      <c r="F52" s="483"/>
      <c r="G52" s="483"/>
      <c r="H52" s="483"/>
      <c r="I52" s="484"/>
      <c r="J52" s="78"/>
      <c r="K52" s="53"/>
      <c r="L52" s="53"/>
      <c r="M52" s="53"/>
      <c r="N52" s="53"/>
      <c r="O52" s="43"/>
      <c r="P52" s="43"/>
      <c r="Q52" s="43"/>
      <c r="R52" s="43"/>
      <c r="S52" s="43"/>
      <c r="T52" s="43"/>
      <c r="U52" s="43"/>
      <c r="V52" s="43"/>
      <c r="W52" s="43"/>
      <c r="X52" s="43"/>
      <c r="Y52" s="43"/>
      <c r="Z52" s="43"/>
      <c r="AA52" s="43"/>
      <c r="AB52" s="43"/>
      <c r="AC52" s="43"/>
      <c r="AD52" s="43"/>
      <c r="AE52" s="43"/>
      <c r="AF52" s="43"/>
      <c r="AG52" s="44"/>
    </row>
    <row r="53" spans="1:34" ht="15" customHeight="1">
      <c r="A53" s="481"/>
      <c r="B53" s="485"/>
      <c r="C53" s="486"/>
      <c r="D53" s="486"/>
      <c r="E53" s="486"/>
      <c r="F53" s="486"/>
      <c r="G53" s="486"/>
      <c r="H53" s="486"/>
      <c r="I53" s="487"/>
      <c r="J53" s="34"/>
      <c r="K53" s="273"/>
      <c r="L53" s="242"/>
      <c r="M53" s="51" t="str">
        <f>IF(K53="","※入力してください","")</f>
        <v>※入力してください</v>
      </c>
      <c r="N53" s="34"/>
      <c r="O53" s="34"/>
      <c r="P53" s="34"/>
      <c r="Q53" s="34"/>
      <c r="R53" s="34"/>
      <c r="S53" s="34"/>
      <c r="T53" s="34"/>
      <c r="U53" s="34"/>
      <c r="V53" s="34"/>
      <c r="W53" s="34"/>
      <c r="X53" s="34"/>
      <c r="Y53" s="34"/>
      <c r="Z53" s="34"/>
      <c r="AA53" s="34"/>
      <c r="AB53" s="34"/>
      <c r="AC53" s="34"/>
      <c r="AD53" s="43"/>
      <c r="AE53" s="43"/>
      <c r="AF53" s="43"/>
      <c r="AG53" s="44"/>
    </row>
    <row r="54" spans="1:34" ht="15" customHeight="1">
      <c r="A54" s="481"/>
      <c r="B54" s="485"/>
      <c r="C54" s="486"/>
      <c r="D54" s="486"/>
      <c r="E54" s="486"/>
      <c r="F54" s="486"/>
      <c r="G54" s="486"/>
      <c r="H54" s="486"/>
      <c r="I54" s="487"/>
      <c r="J54" s="34"/>
      <c r="K54" s="43" t="s">
        <v>374</v>
      </c>
      <c r="L54" s="43"/>
      <c r="M54" s="43"/>
      <c r="N54" s="43"/>
      <c r="O54" s="43"/>
      <c r="P54" s="43"/>
      <c r="Q54" s="43"/>
      <c r="R54" s="43"/>
      <c r="S54" s="43"/>
      <c r="T54" s="43"/>
      <c r="U54" s="43"/>
      <c r="V54" s="43"/>
      <c r="W54" s="43"/>
      <c r="X54" s="43"/>
      <c r="Y54" s="43"/>
      <c r="Z54" s="43"/>
      <c r="AA54" s="43"/>
      <c r="AB54" s="43"/>
      <c r="AC54" s="43"/>
      <c r="AD54" s="43"/>
      <c r="AE54" s="43"/>
      <c r="AF54" s="43"/>
      <c r="AG54" s="44"/>
    </row>
    <row r="55" spans="1:34" ht="15" customHeight="1">
      <c r="A55" s="481"/>
      <c r="B55" s="485"/>
      <c r="C55" s="486"/>
      <c r="D55" s="486"/>
      <c r="E55" s="486"/>
      <c r="F55" s="486"/>
      <c r="G55" s="486"/>
      <c r="H55" s="486"/>
      <c r="I55" s="487"/>
      <c r="J55" s="34"/>
      <c r="K55" s="43" t="s">
        <v>373</v>
      </c>
      <c r="L55" s="43"/>
      <c r="M55" s="43"/>
      <c r="N55" s="43"/>
      <c r="O55" s="471"/>
      <c r="P55" s="472"/>
      <c r="Q55" s="472"/>
      <c r="R55" s="472"/>
      <c r="S55" s="472"/>
      <c r="T55" s="472"/>
      <c r="U55" s="472"/>
      <c r="V55" s="472"/>
      <c r="W55" s="472"/>
      <c r="X55" s="472"/>
      <c r="Y55" s="472"/>
      <c r="Z55" s="472"/>
      <c r="AA55" s="473"/>
      <c r="AB55" s="51" t="str">
        <f>IF(AND(K53="有"),IF(O55="","※入力してください",""),"")</f>
        <v/>
      </c>
      <c r="AC55" s="43"/>
      <c r="AD55" s="43"/>
      <c r="AG55" s="44"/>
    </row>
    <row r="56" spans="1:34" ht="5" customHeight="1">
      <c r="A56" s="481"/>
      <c r="B56" s="485"/>
      <c r="C56" s="486"/>
      <c r="D56" s="486"/>
      <c r="E56" s="486"/>
      <c r="F56" s="486"/>
      <c r="G56" s="486"/>
      <c r="H56" s="486"/>
      <c r="I56" s="487"/>
      <c r="J56" s="34"/>
      <c r="K56" s="43"/>
      <c r="L56" s="43"/>
      <c r="M56" s="43"/>
      <c r="N56" s="43"/>
      <c r="O56" s="43"/>
      <c r="P56" s="43"/>
      <c r="Q56" s="43"/>
      <c r="R56" s="43"/>
      <c r="S56" s="43"/>
      <c r="T56" s="43"/>
      <c r="U56" s="43"/>
      <c r="V56" s="43"/>
      <c r="W56" s="43"/>
      <c r="X56" s="43"/>
      <c r="Y56" s="43"/>
      <c r="Z56" s="43"/>
      <c r="AA56" s="43"/>
      <c r="AB56" s="43"/>
      <c r="AC56" s="43"/>
      <c r="AD56" s="43"/>
      <c r="AG56" s="44"/>
    </row>
    <row r="57" spans="1:34" ht="15" customHeight="1">
      <c r="A57" s="481"/>
      <c r="B57" s="485"/>
      <c r="C57" s="486"/>
      <c r="D57" s="486"/>
      <c r="E57" s="486"/>
      <c r="F57" s="486"/>
      <c r="G57" s="486"/>
      <c r="H57" s="486"/>
      <c r="I57" s="487"/>
      <c r="J57" s="34"/>
      <c r="K57" s="43" t="s">
        <v>30</v>
      </c>
      <c r="L57" s="43"/>
      <c r="M57" s="43"/>
      <c r="N57" s="43"/>
      <c r="O57" s="61"/>
      <c r="P57" s="51"/>
      <c r="Q57" s="51" t="str">
        <f>IF(AND(K53="有"),IF(O57="","※入力してください",IF(O57="有","要件を満たしていません","")),"")</f>
        <v/>
      </c>
      <c r="R57" s="43"/>
      <c r="S57" s="43"/>
      <c r="T57" s="43"/>
      <c r="U57" s="43"/>
      <c r="V57" s="43"/>
      <c r="W57" s="43"/>
      <c r="X57" s="43"/>
      <c r="Y57" s="43"/>
      <c r="Z57" s="43"/>
      <c r="AA57" s="43"/>
      <c r="AB57" s="43"/>
      <c r="AC57" s="43"/>
      <c r="AD57" s="43"/>
      <c r="AG57" s="44"/>
    </row>
    <row r="58" spans="1:34" ht="5" customHeight="1">
      <c r="A58" s="482"/>
      <c r="B58" s="488"/>
      <c r="C58" s="489"/>
      <c r="D58" s="489"/>
      <c r="E58" s="489"/>
      <c r="F58" s="489"/>
      <c r="G58" s="489"/>
      <c r="H58" s="489"/>
      <c r="I58" s="490"/>
      <c r="J58" s="79"/>
      <c r="K58" s="57"/>
      <c r="L58" s="57"/>
      <c r="M58" s="57"/>
      <c r="N58" s="57"/>
      <c r="O58" s="57"/>
      <c r="P58" s="57"/>
      <c r="Q58" s="57"/>
      <c r="R58" s="57"/>
      <c r="S58" s="57"/>
      <c r="T58" s="57"/>
      <c r="U58" s="57"/>
      <c r="V58" s="57"/>
      <c r="W58" s="57"/>
      <c r="X58" s="57"/>
      <c r="Y58" s="57"/>
      <c r="Z58" s="57"/>
      <c r="AA58" s="57"/>
      <c r="AB58" s="57"/>
      <c r="AC58" s="57"/>
      <c r="AD58" s="57"/>
      <c r="AE58" s="57"/>
      <c r="AF58" s="57"/>
      <c r="AG58" s="58"/>
    </row>
    <row r="59" spans="1:34" ht="5" customHeight="1">
      <c r="A59" s="480">
        <f ca="1">MAX(INDIRECT(ADDRESS(1,COLUMN())):INDIRECT(ADDRESS(ROW()-1,COLUMN())))+1</f>
        <v>12</v>
      </c>
      <c r="B59" s="462" t="s">
        <v>375</v>
      </c>
      <c r="C59" s="483"/>
      <c r="D59" s="483"/>
      <c r="E59" s="483"/>
      <c r="F59" s="483"/>
      <c r="G59" s="483"/>
      <c r="H59" s="483"/>
      <c r="I59" s="484"/>
      <c r="J59" s="78"/>
      <c r="K59" s="53"/>
      <c r="L59" s="53"/>
      <c r="M59" s="53"/>
      <c r="N59" s="53"/>
      <c r="O59" s="43"/>
      <c r="P59" s="43"/>
      <c r="Q59" s="43"/>
      <c r="R59" s="43"/>
      <c r="S59" s="43"/>
      <c r="T59" s="43"/>
      <c r="U59" s="43"/>
      <c r="V59" s="43"/>
      <c r="W59" s="43"/>
      <c r="X59" s="43"/>
      <c r="Y59" s="43"/>
      <c r="Z59" s="43"/>
      <c r="AA59" s="43"/>
      <c r="AB59" s="43"/>
      <c r="AC59" s="43"/>
      <c r="AD59" s="43"/>
      <c r="AE59" s="43"/>
      <c r="AF59" s="43"/>
      <c r="AG59" s="44"/>
    </row>
    <row r="60" spans="1:34" ht="15" customHeight="1">
      <c r="A60" s="481"/>
      <c r="B60" s="485"/>
      <c r="C60" s="486"/>
      <c r="D60" s="486"/>
      <c r="E60" s="486"/>
      <c r="F60" s="486"/>
      <c r="G60" s="486"/>
      <c r="H60" s="486"/>
      <c r="I60" s="487"/>
      <c r="J60" s="34"/>
      <c r="K60" s="34" t="s">
        <v>376</v>
      </c>
      <c r="L60" s="34"/>
      <c r="M60" s="43"/>
      <c r="N60" s="34"/>
      <c r="O60" s="34"/>
      <c r="P60" s="61"/>
      <c r="Q60" s="34"/>
      <c r="R60" s="51" t="str">
        <f>IF(P60="","※入力してください","")</f>
        <v>※入力してください</v>
      </c>
      <c r="S60" s="34"/>
      <c r="T60" s="34"/>
      <c r="U60" s="34"/>
      <c r="V60" s="34"/>
      <c r="W60" s="34"/>
      <c r="X60" s="34"/>
      <c r="Y60" s="34"/>
      <c r="Z60" s="34"/>
      <c r="AA60" s="34"/>
      <c r="AB60" s="43"/>
      <c r="AC60" s="34"/>
      <c r="AD60" s="43"/>
      <c r="AE60" s="43"/>
      <c r="AF60" s="43"/>
      <c r="AG60" s="44"/>
    </row>
    <row r="61" spans="1:34" ht="5" customHeight="1">
      <c r="A61" s="481"/>
      <c r="B61" s="485"/>
      <c r="C61" s="486"/>
      <c r="D61" s="486"/>
      <c r="E61" s="486"/>
      <c r="F61" s="486"/>
      <c r="G61" s="486"/>
      <c r="H61" s="486"/>
      <c r="I61" s="487"/>
      <c r="J61" s="34"/>
      <c r="K61" s="43"/>
      <c r="L61" s="43"/>
      <c r="M61" s="43"/>
      <c r="N61" s="43"/>
      <c r="O61" s="34"/>
      <c r="P61" s="34"/>
      <c r="Q61" s="34"/>
      <c r="R61" s="34"/>
      <c r="S61" s="34"/>
      <c r="T61" s="34"/>
      <c r="U61" s="34"/>
      <c r="V61" s="34"/>
      <c r="W61" s="34"/>
      <c r="X61" s="34"/>
      <c r="Y61" s="34"/>
      <c r="Z61" s="34"/>
      <c r="AA61" s="34"/>
      <c r="AB61" s="43"/>
      <c r="AC61" s="34"/>
      <c r="AD61" s="43"/>
      <c r="AE61" s="43"/>
      <c r="AF61" s="43"/>
      <c r="AG61" s="44"/>
    </row>
    <row r="62" spans="1:34" ht="15" customHeight="1">
      <c r="A62" s="481"/>
      <c r="B62" s="485"/>
      <c r="C62" s="486"/>
      <c r="D62" s="486"/>
      <c r="E62" s="486"/>
      <c r="F62" s="486"/>
      <c r="G62" s="486"/>
      <c r="H62" s="486"/>
      <c r="I62" s="487"/>
      <c r="J62" s="34"/>
      <c r="K62" s="34" t="s">
        <v>256</v>
      </c>
      <c r="L62" s="43"/>
      <c r="M62" s="43"/>
      <c r="N62" s="43"/>
      <c r="O62" s="34"/>
      <c r="P62" s="61"/>
      <c r="Q62" s="34"/>
      <c r="R62" s="51" t="str">
        <f>IF(P62="","※入力してください","")</f>
        <v>※入力してください</v>
      </c>
      <c r="S62" s="34"/>
      <c r="T62" s="34"/>
      <c r="U62" s="34"/>
      <c r="V62" s="34"/>
      <c r="W62" s="34"/>
      <c r="X62" s="34"/>
      <c r="Y62" s="34"/>
      <c r="Z62" s="34"/>
      <c r="AA62" s="34"/>
      <c r="AB62" s="43"/>
      <c r="AC62" s="34"/>
      <c r="AD62" s="43"/>
      <c r="AE62" s="43"/>
      <c r="AF62" s="43"/>
      <c r="AG62" s="44"/>
    </row>
    <row r="63" spans="1:34" ht="5" customHeight="1">
      <c r="A63" s="481"/>
      <c r="B63" s="485"/>
      <c r="C63" s="486"/>
      <c r="D63" s="486"/>
      <c r="E63" s="486"/>
      <c r="F63" s="486"/>
      <c r="G63" s="486"/>
      <c r="H63" s="486"/>
      <c r="I63" s="487"/>
      <c r="J63" s="34"/>
      <c r="K63" s="43"/>
      <c r="L63" s="43"/>
      <c r="M63" s="43"/>
      <c r="N63" s="43"/>
      <c r="O63" s="34"/>
      <c r="P63" s="34"/>
      <c r="Q63" s="34"/>
      <c r="R63" s="34"/>
      <c r="S63" s="34"/>
      <c r="T63" s="34"/>
      <c r="U63" s="34"/>
      <c r="V63" s="34"/>
      <c r="W63" s="34"/>
      <c r="X63" s="34"/>
      <c r="Y63" s="34"/>
      <c r="Z63" s="34"/>
      <c r="AA63" s="34"/>
      <c r="AB63" s="43"/>
      <c r="AC63" s="34"/>
      <c r="AD63" s="43"/>
      <c r="AE63" s="43"/>
      <c r="AF63" s="43"/>
      <c r="AG63" s="44"/>
    </row>
    <row r="64" spans="1:34" ht="15" customHeight="1">
      <c r="A64" s="481"/>
      <c r="B64" s="485"/>
      <c r="C64" s="486"/>
      <c r="D64" s="486"/>
      <c r="E64" s="486"/>
      <c r="F64" s="486"/>
      <c r="G64" s="486"/>
      <c r="H64" s="486"/>
      <c r="I64" s="487"/>
      <c r="J64" s="34"/>
      <c r="K64" s="34" t="s">
        <v>257</v>
      </c>
      <c r="L64" s="43"/>
      <c r="M64" s="43"/>
      <c r="N64" s="43"/>
      <c r="O64" s="34"/>
      <c r="P64" s="61"/>
      <c r="Q64" s="34"/>
      <c r="R64" s="51" t="str">
        <f>IF(P64="","※入力してください","")</f>
        <v>※入力してください</v>
      </c>
      <c r="S64" s="34"/>
      <c r="T64" s="34"/>
      <c r="U64" s="34"/>
      <c r="V64" s="34"/>
      <c r="W64" s="34"/>
      <c r="X64" s="34"/>
      <c r="Y64" s="34"/>
      <c r="Z64" s="34"/>
      <c r="AA64" s="34"/>
      <c r="AB64" s="43"/>
      <c r="AC64" s="34"/>
      <c r="AD64" s="43"/>
      <c r="AE64" s="43"/>
      <c r="AF64" s="43"/>
      <c r="AG64" s="44"/>
    </row>
    <row r="65" spans="1:33" ht="5" customHeight="1">
      <c r="A65" s="482"/>
      <c r="B65" s="488"/>
      <c r="C65" s="489"/>
      <c r="D65" s="489"/>
      <c r="E65" s="489"/>
      <c r="F65" s="489"/>
      <c r="G65" s="489"/>
      <c r="H65" s="489"/>
      <c r="I65" s="490"/>
      <c r="J65" s="79"/>
      <c r="K65" s="57"/>
      <c r="L65" s="57"/>
      <c r="M65" s="57"/>
      <c r="N65" s="57"/>
      <c r="O65" s="57"/>
      <c r="P65" s="57"/>
      <c r="Q65" s="57"/>
      <c r="R65" s="57"/>
      <c r="S65" s="57"/>
      <c r="T65" s="57"/>
      <c r="U65" s="57"/>
      <c r="V65" s="57"/>
      <c r="W65" s="57"/>
      <c r="X65" s="57"/>
      <c r="Y65" s="57"/>
      <c r="Z65" s="57"/>
      <c r="AA65" s="57"/>
      <c r="AB65" s="57"/>
      <c r="AC65" s="57"/>
      <c r="AD65" s="57"/>
      <c r="AE65" s="57"/>
      <c r="AF65" s="57"/>
      <c r="AG65" s="58"/>
    </row>
    <row r="66" spans="1:33" ht="5" customHeight="1">
      <c r="A66" s="491">
        <f ca="1">MAX(INDIRECT(ADDRESS(1,COLUMN())):INDIRECT(ADDRESS(ROW()-1,COLUMN())))+1</f>
        <v>13</v>
      </c>
      <c r="B66" s="492" t="s">
        <v>155</v>
      </c>
      <c r="C66" s="492"/>
      <c r="D66" s="492"/>
      <c r="E66" s="492"/>
      <c r="F66" s="492"/>
      <c r="G66" s="492"/>
      <c r="H66" s="492"/>
      <c r="I66" s="492"/>
      <c r="J66" s="34"/>
      <c r="K66" s="43" t="s">
        <v>5</v>
      </c>
      <c r="L66" s="43"/>
      <c r="M66" s="43"/>
      <c r="N66" s="43"/>
      <c r="O66" s="43"/>
      <c r="P66" s="43"/>
      <c r="Q66" s="43"/>
      <c r="R66" s="43"/>
      <c r="S66" s="43"/>
      <c r="T66" s="43"/>
      <c r="U66" s="43"/>
      <c r="V66" s="53"/>
      <c r="W66" s="43"/>
      <c r="X66" s="43"/>
      <c r="Y66" s="43"/>
      <c r="Z66" s="43"/>
      <c r="AA66" s="43"/>
      <c r="AB66" s="43"/>
      <c r="AC66" s="43"/>
      <c r="AD66" s="43"/>
      <c r="AE66" s="43"/>
      <c r="AF66" s="43"/>
      <c r="AG66" s="44"/>
    </row>
    <row r="67" spans="1:33" ht="15" customHeight="1">
      <c r="A67" s="491"/>
      <c r="B67" s="492"/>
      <c r="C67" s="492"/>
      <c r="D67" s="492"/>
      <c r="E67" s="492"/>
      <c r="F67" s="492"/>
      <c r="G67" s="492"/>
      <c r="H67" s="492"/>
      <c r="I67" s="492"/>
      <c r="J67" s="34"/>
      <c r="K67" s="474"/>
      <c r="L67" s="475"/>
      <c r="M67" s="476"/>
      <c r="N67" s="93" t="str">
        <f>IF(K67="","※入力してください","")</f>
        <v>※入力してください</v>
      </c>
      <c r="O67" s="43"/>
      <c r="P67" s="43"/>
      <c r="Q67" s="43"/>
      <c r="R67" s="43"/>
      <c r="S67" s="43"/>
      <c r="T67" s="43"/>
      <c r="U67" s="43"/>
      <c r="V67" s="43"/>
      <c r="W67" s="43"/>
      <c r="X67" s="43"/>
      <c r="Y67" s="43"/>
      <c r="Z67" s="43"/>
      <c r="AA67" s="43"/>
      <c r="AB67" s="43"/>
      <c r="AC67" s="43"/>
      <c r="AD67" s="43"/>
      <c r="AE67" s="43"/>
      <c r="AF67" s="43"/>
      <c r="AG67" s="44"/>
    </row>
    <row r="68" spans="1:33" ht="15" customHeight="1">
      <c r="A68" s="491"/>
      <c r="B68" s="492"/>
      <c r="C68" s="492"/>
      <c r="D68" s="492"/>
      <c r="E68" s="492"/>
      <c r="F68" s="492"/>
      <c r="G68" s="492"/>
      <c r="H68" s="492"/>
      <c r="I68" s="492"/>
      <c r="J68" s="34"/>
      <c r="K68" s="43" t="s">
        <v>18</v>
      </c>
      <c r="L68" s="43"/>
      <c r="M68" s="43"/>
      <c r="N68" s="43"/>
      <c r="O68" s="43"/>
      <c r="P68" s="43"/>
      <c r="Q68" s="43"/>
      <c r="R68" s="43"/>
      <c r="S68" s="43"/>
      <c r="T68" s="43"/>
      <c r="U68" s="43"/>
      <c r="V68" s="43"/>
      <c r="W68" s="43"/>
      <c r="X68" s="43"/>
      <c r="Y68" s="43"/>
      <c r="Z68" s="43"/>
      <c r="AA68" s="43"/>
      <c r="AB68" s="43"/>
      <c r="AC68" s="43"/>
      <c r="AD68" s="43"/>
      <c r="AE68" s="43"/>
      <c r="AF68" s="43"/>
      <c r="AG68" s="44"/>
    </row>
    <row r="69" spans="1:33" ht="15" customHeight="1">
      <c r="A69" s="491"/>
      <c r="B69" s="492"/>
      <c r="C69" s="492"/>
      <c r="D69" s="492"/>
      <c r="E69" s="492"/>
      <c r="F69" s="492"/>
      <c r="G69" s="492"/>
      <c r="H69" s="492"/>
      <c r="I69" s="492"/>
      <c r="J69" s="43"/>
      <c r="K69" s="43" t="s">
        <v>377</v>
      </c>
      <c r="L69" s="43"/>
      <c r="M69" s="471"/>
      <c r="N69" s="472"/>
      <c r="O69" s="472"/>
      <c r="P69" s="472"/>
      <c r="Q69" s="472"/>
      <c r="R69" s="472"/>
      <c r="S69" s="472"/>
      <c r="T69" s="472"/>
      <c r="U69" s="472"/>
      <c r="V69" s="472"/>
      <c r="W69" s="472"/>
      <c r="X69" s="472"/>
      <c r="Y69" s="472"/>
      <c r="Z69" s="472"/>
      <c r="AA69" s="472"/>
      <c r="AB69" s="472"/>
      <c r="AC69" s="472"/>
      <c r="AD69" s="472"/>
      <c r="AE69" s="473"/>
      <c r="AF69" s="43"/>
      <c r="AG69" s="44"/>
    </row>
    <row r="70" spans="1:33" ht="15" customHeight="1">
      <c r="A70" s="491"/>
      <c r="B70" s="492"/>
      <c r="C70" s="492"/>
      <c r="D70" s="492"/>
      <c r="E70" s="492"/>
      <c r="F70" s="492"/>
      <c r="G70" s="492"/>
      <c r="H70" s="492"/>
      <c r="I70" s="492"/>
      <c r="J70" s="34"/>
      <c r="K70" s="43" t="s">
        <v>5</v>
      </c>
      <c r="L70" s="43"/>
      <c r="M70" s="60" t="str">
        <f>IF(AND(K67&lt;&gt;"無",K67&lt;&gt;""),IF(M69="","※入力してください",""),"")</f>
        <v/>
      </c>
      <c r="N70" s="43"/>
      <c r="O70" s="43"/>
      <c r="P70" s="43"/>
      <c r="Q70" s="43"/>
      <c r="R70" s="43"/>
      <c r="S70" s="43"/>
      <c r="T70" s="43"/>
      <c r="U70" s="43"/>
      <c r="V70" s="53"/>
      <c r="W70" s="43"/>
      <c r="X70" s="43"/>
      <c r="Y70" s="43"/>
      <c r="Z70" s="43"/>
      <c r="AA70" s="43"/>
      <c r="AB70" s="43"/>
      <c r="AC70" s="43"/>
      <c r="AD70" s="43"/>
      <c r="AE70" s="43"/>
      <c r="AF70" s="43"/>
      <c r="AG70" s="44"/>
    </row>
    <row r="71" spans="1:33" ht="15" customHeight="1">
      <c r="A71" s="491"/>
      <c r="B71" s="492"/>
      <c r="C71" s="492"/>
      <c r="D71" s="492"/>
      <c r="E71" s="492"/>
      <c r="F71" s="492"/>
      <c r="G71" s="492"/>
      <c r="H71" s="492"/>
      <c r="I71" s="492"/>
      <c r="J71" s="43"/>
      <c r="K71" s="43" t="s">
        <v>27</v>
      </c>
      <c r="L71" s="43"/>
      <c r="M71" s="478"/>
      <c r="N71" s="479"/>
      <c r="O71" s="43" t="s">
        <v>10</v>
      </c>
      <c r="P71" s="59"/>
      <c r="Q71" s="43" t="s">
        <v>13</v>
      </c>
      <c r="R71" s="59"/>
      <c r="S71" s="36" t="s">
        <v>16</v>
      </c>
      <c r="T71" s="36" t="s">
        <v>17</v>
      </c>
      <c r="U71" s="478"/>
      <c r="V71" s="479"/>
      <c r="W71" s="43" t="s">
        <v>10</v>
      </c>
      <c r="X71" s="59"/>
      <c r="Y71" s="43" t="s">
        <v>13</v>
      </c>
      <c r="Z71" s="59"/>
      <c r="AA71" s="36" t="s">
        <v>16</v>
      </c>
      <c r="AB71" s="43"/>
      <c r="AC71" s="43"/>
      <c r="AD71" s="43"/>
      <c r="AE71" s="43"/>
      <c r="AF71" s="43"/>
      <c r="AG71" s="44"/>
    </row>
    <row r="72" spans="1:33" ht="15" customHeight="1">
      <c r="A72" s="491"/>
      <c r="B72" s="492"/>
      <c r="C72" s="492"/>
      <c r="D72" s="492"/>
      <c r="E72" s="492"/>
      <c r="F72" s="492"/>
      <c r="G72" s="492"/>
      <c r="H72" s="492"/>
      <c r="I72" s="492"/>
      <c r="J72" s="79"/>
      <c r="K72" s="57"/>
      <c r="L72" s="57"/>
      <c r="M72" s="60" t="str">
        <f>IF(AND(K67&lt;&gt;"無",K67&lt;&gt;""),IF(OR(M71="",P71="",R71=""),"※入力してください",""),"")</f>
        <v/>
      </c>
      <c r="N72" s="57"/>
      <c r="O72" s="57"/>
      <c r="P72" s="57"/>
      <c r="Q72" s="57"/>
      <c r="R72" s="57"/>
      <c r="S72" s="57"/>
      <c r="T72" s="57"/>
      <c r="U72" s="60" t="str">
        <f>IF(AND(K67&lt;&gt;"無",K67&lt;&gt;""),IF(OR(U71="",X71="",Z71=""),"※入力してください",""),"")</f>
        <v/>
      </c>
      <c r="V72" s="57"/>
      <c r="W72" s="57"/>
      <c r="X72" s="57"/>
      <c r="Y72" s="57"/>
      <c r="Z72" s="57"/>
      <c r="AA72" s="57"/>
      <c r="AB72" s="57"/>
      <c r="AC72" s="57"/>
      <c r="AD72" s="57"/>
      <c r="AE72" s="57"/>
      <c r="AF72" s="57"/>
      <c r="AG72" s="58"/>
    </row>
    <row r="73" spans="1:33" ht="5" customHeight="1">
      <c r="A73" s="477">
        <f ca="1">MAX(INDIRECT(ADDRESS(1,COLUMN())):INDIRECT(ADDRESS(ROW()-1,COLUMN())))+1</f>
        <v>14</v>
      </c>
      <c r="B73" s="400" t="str">
        <f>forSystem!N40</f>
        <v>当該法人等で正社員として採用される以前の雇用契約の有無（独立支援タイプの場合は、今回の雇用契約以前の雇用関係の有無）</v>
      </c>
      <c r="C73" s="400"/>
      <c r="D73" s="400"/>
      <c r="E73" s="400"/>
      <c r="F73" s="400"/>
      <c r="G73" s="400"/>
      <c r="H73" s="400"/>
      <c r="I73" s="400"/>
      <c r="J73" s="78"/>
      <c r="K73" s="60"/>
      <c r="L73" s="53"/>
      <c r="M73" s="53"/>
      <c r="N73" s="53"/>
      <c r="O73" s="43"/>
      <c r="P73" s="43"/>
      <c r="Q73" s="43"/>
      <c r="R73" s="43"/>
      <c r="S73" s="43"/>
      <c r="T73" s="43"/>
      <c r="U73" s="43"/>
      <c r="V73" s="43"/>
      <c r="W73" s="43"/>
      <c r="X73" s="43"/>
      <c r="Y73" s="43"/>
      <c r="Z73" s="43"/>
      <c r="AA73" s="43"/>
      <c r="AB73" s="43"/>
      <c r="AC73" s="43"/>
      <c r="AD73" s="43"/>
      <c r="AE73" s="43"/>
      <c r="AF73" s="43"/>
      <c r="AG73" s="44"/>
    </row>
    <row r="74" spans="1:33" ht="15" customHeight="1">
      <c r="A74" s="477"/>
      <c r="B74" s="400"/>
      <c r="C74" s="400"/>
      <c r="D74" s="400"/>
      <c r="E74" s="400"/>
      <c r="F74" s="400"/>
      <c r="G74" s="400"/>
      <c r="H74" s="400"/>
      <c r="I74" s="400"/>
      <c r="J74" s="34"/>
      <c r="K74" s="273"/>
      <c r="L74" s="242"/>
      <c r="M74" s="137" t="s">
        <v>292</v>
      </c>
      <c r="N74" s="82"/>
      <c r="O74" s="43"/>
      <c r="P74" s="43"/>
      <c r="Q74" s="43"/>
      <c r="R74" s="43"/>
      <c r="S74" s="51" t="str">
        <f>IF(K74="","※入力してください","")</f>
        <v>※入力してください</v>
      </c>
      <c r="T74" s="43"/>
      <c r="U74" s="43"/>
      <c r="V74" s="43"/>
      <c r="W74" s="43"/>
      <c r="X74" s="43"/>
      <c r="Y74" s="43"/>
      <c r="Z74" s="43"/>
      <c r="AA74" s="43"/>
      <c r="AB74" s="43"/>
      <c r="AC74" s="43"/>
      <c r="AD74" s="43"/>
      <c r="AE74" s="43"/>
      <c r="AF74" s="43"/>
      <c r="AG74" s="44"/>
    </row>
    <row r="75" spans="1:33" ht="15" customHeight="1">
      <c r="A75" s="477"/>
      <c r="B75" s="400"/>
      <c r="C75" s="400"/>
      <c r="D75" s="400"/>
      <c r="E75" s="400"/>
      <c r="F75" s="400"/>
      <c r="G75" s="400"/>
      <c r="H75" s="400"/>
      <c r="I75" s="400"/>
      <c r="J75" s="34"/>
      <c r="K75" s="43" t="s">
        <v>18</v>
      </c>
      <c r="L75" s="43"/>
      <c r="M75" s="43"/>
      <c r="N75" s="43"/>
      <c r="O75" s="43"/>
      <c r="P75" s="43"/>
      <c r="Q75" s="43"/>
      <c r="R75" s="43"/>
      <c r="S75" s="43"/>
      <c r="T75" s="43"/>
      <c r="U75" s="43"/>
      <c r="V75" s="43"/>
      <c r="W75" s="43"/>
      <c r="X75" s="43"/>
      <c r="Y75" s="43"/>
      <c r="Z75" s="43"/>
      <c r="AA75" s="43"/>
      <c r="AB75" s="43"/>
      <c r="AC75" s="43"/>
      <c r="AD75" s="43"/>
      <c r="AE75" s="43"/>
      <c r="AF75" s="43"/>
      <c r="AG75" s="44"/>
    </row>
    <row r="76" spans="1:33" ht="15" customHeight="1">
      <c r="A76" s="477"/>
      <c r="B76" s="400"/>
      <c r="C76" s="400"/>
      <c r="D76" s="400"/>
      <c r="E76" s="400"/>
      <c r="F76" s="400"/>
      <c r="G76" s="400"/>
      <c r="H76" s="400"/>
      <c r="I76" s="400"/>
      <c r="J76" s="34"/>
      <c r="K76" s="43" t="s">
        <v>27</v>
      </c>
      <c r="L76" s="43"/>
      <c r="M76" s="478"/>
      <c r="N76" s="479"/>
      <c r="O76" s="34" t="s">
        <v>10</v>
      </c>
      <c r="P76" s="59"/>
      <c r="Q76" s="34" t="s">
        <v>13</v>
      </c>
      <c r="R76" s="36" t="s">
        <v>17</v>
      </c>
      <c r="S76" s="478"/>
      <c r="T76" s="479"/>
      <c r="U76" s="34" t="s">
        <v>10</v>
      </c>
      <c r="V76" s="59"/>
      <c r="W76" s="34" t="s">
        <v>13</v>
      </c>
      <c r="X76" s="43" t="s">
        <v>31</v>
      </c>
      <c r="Y76" s="43" t="str">
        <f>IF(K74="有",DATEDIF(M76&amp;"/"&amp;P76,S76&amp;"/"&amp;V76,"m")+1,"")</f>
        <v/>
      </c>
      <c r="Z76" s="43" t="s">
        <v>32</v>
      </c>
      <c r="AA76" s="43"/>
      <c r="AB76" s="43"/>
      <c r="AC76" s="43"/>
      <c r="AD76" s="43"/>
      <c r="AE76" s="43"/>
      <c r="AF76" s="43"/>
      <c r="AG76" s="44"/>
    </row>
    <row r="77" spans="1:33" ht="15" customHeight="1">
      <c r="A77" s="477"/>
      <c r="B77" s="400"/>
      <c r="C77" s="400"/>
      <c r="D77" s="400"/>
      <c r="E77" s="400"/>
      <c r="F77" s="400"/>
      <c r="G77" s="400"/>
      <c r="H77" s="400"/>
      <c r="I77" s="400"/>
      <c r="J77" s="34"/>
      <c r="K77" s="43"/>
      <c r="L77" s="43"/>
      <c r="M77" s="51" t="str">
        <f>IF(K74="ア．有",IF(OR(M76="",P76=""),"※入力してください",""),"")</f>
        <v/>
      </c>
      <c r="N77" s="43"/>
      <c r="O77" s="43"/>
      <c r="P77" s="43"/>
      <c r="Q77" s="43"/>
      <c r="R77" s="43"/>
      <c r="S77" s="51" t="str">
        <f>IF(K74="ア．有",IF(OR(S76="",V76=""),"※入力してください",""),"")</f>
        <v/>
      </c>
      <c r="T77" s="43"/>
      <c r="U77" s="43"/>
      <c r="V77" s="43"/>
      <c r="W77" s="43"/>
      <c r="X77" s="43"/>
      <c r="Y77" s="43"/>
      <c r="Z77" s="43"/>
      <c r="AA77" s="43"/>
      <c r="AB77" s="43"/>
      <c r="AC77" s="43"/>
      <c r="AD77" s="43"/>
      <c r="AE77" s="43"/>
      <c r="AF77" s="43"/>
      <c r="AG77" s="44"/>
    </row>
    <row r="78" spans="1:33" ht="15" customHeight="1">
      <c r="A78" s="477"/>
      <c r="B78" s="400"/>
      <c r="C78" s="400"/>
      <c r="D78" s="400"/>
      <c r="E78" s="400"/>
      <c r="F78" s="400"/>
      <c r="G78" s="400"/>
      <c r="H78" s="400"/>
      <c r="I78" s="400"/>
      <c r="J78" s="34"/>
      <c r="K78" s="43" t="s">
        <v>33</v>
      </c>
      <c r="L78" s="43"/>
      <c r="M78" s="44"/>
      <c r="N78" s="474"/>
      <c r="O78" s="475"/>
      <c r="P78" s="475"/>
      <c r="Q78" s="475"/>
      <c r="R78" s="475"/>
      <c r="S78" s="476"/>
      <c r="T78" s="43"/>
      <c r="U78" s="43" t="s">
        <v>34</v>
      </c>
      <c r="V78" s="43"/>
      <c r="W78" s="43"/>
      <c r="X78" s="43"/>
      <c r="Y78" s="471"/>
      <c r="Z78" s="472"/>
      <c r="AA78" s="472"/>
      <c r="AB78" s="472"/>
      <c r="AC78" s="472"/>
      <c r="AD78" s="472"/>
      <c r="AE78" s="472"/>
      <c r="AF78" s="473"/>
      <c r="AG78" s="44"/>
    </row>
    <row r="79" spans="1:33" ht="15" customHeight="1">
      <c r="A79" s="477"/>
      <c r="B79" s="400"/>
      <c r="C79" s="400"/>
      <c r="D79" s="400"/>
      <c r="E79" s="400"/>
      <c r="F79" s="400"/>
      <c r="G79" s="400"/>
      <c r="H79" s="400"/>
      <c r="I79" s="400"/>
      <c r="J79" s="34"/>
      <c r="K79" s="43"/>
      <c r="L79" s="43"/>
      <c r="M79" s="43"/>
      <c r="N79" s="51" t="str">
        <f>IF(K74="ア．有",IF(N78="","※入力してください",""),"")</f>
        <v/>
      </c>
      <c r="O79" s="43"/>
      <c r="P79" s="43"/>
      <c r="Q79" s="43"/>
      <c r="R79" s="43"/>
      <c r="S79" s="43"/>
      <c r="T79" s="43"/>
      <c r="U79" s="43"/>
      <c r="V79" s="43"/>
      <c r="W79" s="43"/>
      <c r="X79" s="43"/>
      <c r="Y79" s="51" t="str">
        <f>IF(N78="その他",IF(Y78="","※入力してください",""),"")</f>
        <v/>
      </c>
      <c r="Z79" s="43"/>
      <c r="AA79" s="43"/>
      <c r="AB79" s="43"/>
      <c r="AC79" s="43"/>
      <c r="AD79" s="43"/>
      <c r="AE79" s="43"/>
      <c r="AF79" s="43"/>
      <c r="AG79" s="44"/>
    </row>
    <row r="80" spans="1:33" ht="15" customHeight="1">
      <c r="A80" s="477"/>
      <c r="B80" s="400"/>
      <c r="C80" s="400"/>
      <c r="D80" s="400"/>
      <c r="E80" s="400"/>
      <c r="F80" s="400"/>
      <c r="G80" s="400"/>
      <c r="H80" s="400"/>
      <c r="I80" s="400"/>
      <c r="J80" s="34"/>
      <c r="K80" s="43" t="s">
        <v>146</v>
      </c>
      <c r="L80" s="43"/>
      <c r="M80" s="43"/>
      <c r="N80" s="43"/>
      <c r="O80" s="43"/>
      <c r="P80" s="43"/>
      <c r="Q80" s="43"/>
      <c r="S80" s="61"/>
      <c r="T80" s="43"/>
      <c r="U80" s="43"/>
      <c r="V80" s="43"/>
      <c r="W80" s="43"/>
      <c r="X80" s="43"/>
      <c r="Y80" s="43"/>
      <c r="Z80" s="43"/>
      <c r="AA80" s="43"/>
      <c r="AB80" s="43"/>
      <c r="AC80" s="43"/>
      <c r="AD80" s="43"/>
      <c r="AE80" s="43"/>
      <c r="AF80" s="43"/>
      <c r="AG80" s="44"/>
    </row>
    <row r="81" spans="1:33" ht="5" customHeight="1">
      <c r="A81" s="477"/>
      <c r="B81" s="400"/>
      <c r="C81" s="400"/>
      <c r="D81" s="400"/>
      <c r="E81" s="400"/>
      <c r="F81" s="400"/>
      <c r="G81" s="400"/>
      <c r="H81" s="400"/>
      <c r="I81" s="400"/>
      <c r="J81" s="79"/>
      <c r="K81" s="57"/>
      <c r="L81" s="57"/>
      <c r="M81" s="57"/>
      <c r="N81" s="57"/>
      <c r="O81" s="57"/>
      <c r="P81" s="57"/>
      <c r="Q81" s="57"/>
      <c r="R81" s="57"/>
      <c r="S81" s="57"/>
      <c r="T81" s="57"/>
      <c r="U81" s="57"/>
      <c r="V81" s="57"/>
      <c r="W81" s="57"/>
      <c r="X81" s="57"/>
      <c r="Y81" s="57"/>
      <c r="Z81" s="57"/>
      <c r="AA81" s="57"/>
      <c r="AB81" s="57"/>
      <c r="AC81" s="57"/>
      <c r="AD81" s="57"/>
      <c r="AE81" s="57"/>
      <c r="AF81" s="57"/>
      <c r="AG81" s="58"/>
    </row>
    <row r="82" spans="1:33" ht="5" customHeight="1">
      <c r="A82" s="477">
        <f ca="1">MAX(INDIRECT(ADDRESS(1,COLUMN())):INDIRECT(ADDRESS(ROW()-1,COLUMN())))+1</f>
        <v>15</v>
      </c>
      <c r="B82" s="400" t="s">
        <v>1349</v>
      </c>
      <c r="C82" s="400"/>
      <c r="D82" s="400"/>
      <c r="E82" s="400"/>
      <c r="F82" s="400"/>
      <c r="G82" s="400"/>
      <c r="H82" s="400"/>
      <c r="I82" s="400"/>
      <c r="J82" s="78"/>
      <c r="K82" s="53"/>
      <c r="L82" s="53"/>
      <c r="M82" s="53"/>
      <c r="N82" s="53"/>
      <c r="O82" s="43"/>
      <c r="P82" s="43"/>
      <c r="Q82" s="43"/>
      <c r="R82" s="43"/>
      <c r="S82" s="43"/>
      <c r="T82" s="43"/>
      <c r="U82" s="43"/>
      <c r="V82" s="43"/>
      <c r="W82" s="43"/>
      <c r="X82" s="43"/>
      <c r="Y82" s="43"/>
      <c r="Z82" s="43"/>
      <c r="AA82" s="43"/>
      <c r="AB82" s="43"/>
      <c r="AC82" s="43"/>
      <c r="AD82" s="43"/>
      <c r="AE82" s="43"/>
      <c r="AF82" s="43"/>
      <c r="AG82" s="44"/>
    </row>
    <row r="83" spans="1:33" ht="15" customHeight="1">
      <c r="A83" s="477"/>
      <c r="B83" s="400"/>
      <c r="C83" s="400"/>
      <c r="D83" s="400"/>
      <c r="E83" s="400"/>
      <c r="F83" s="400"/>
      <c r="G83" s="400"/>
      <c r="H83" s="400"/>
      <c r="I83" s="400"/>
      <c r="J83" s="34"/>
      <c r="K83" s="273"/>
      <c r="L83" s="242"/>
      <c r="M83" s="51" t="str">
        <f>IF(K83="","※入力してください","")</f>
        <v>※入力してください</v>
      </c>
      <c r="N83" s="82"/>
      <c r="O83" s="43"/>
      <c r="P83" s="43"/>
      <c r="Q83" s="43"/>
      <c r="R83" s="43"/>
      <c r="S83" s="43"/>
      <c r="T83" s="43"/>
      <c r="U83" s="43"/>
      <c r="V83" s="43"/>
      <c r="W83" s="43"/>
      <c r="X83" s="43"/>
      <c r="Y83" s="43"/>
      <c r="Z83" s="43"/>
      <c r="AA83" s="43"/>
      <c r="AB83" s="43"/>
      <c r="AC83" s="43"/>
      <c r="AD83" s="43"/>
      <c r="AE83" s="43"/>
      <c r="AF83" s="43"/>
      <c r="AG83" s="44"/>
    </row>
    <row r="84" spans="1:33">
      <c r="A84" s="477"/>
      <c r="B84" s="400"/>
      <c r="C84" s="400"/>
      <c r="D84" s="400"/>
      <c r="E84" s="400"/>
      <c r="F84" s="400"/>
      <c r="G84" s="400"/>
      <c r="H84" s="400"/>
      <c r="I84" s="400"/>
      <c r="J84" s="34"/>
      <c r="K84" s="43"/>
      <c r="L84" s="43"/>
      <c r="M84" s="43"/>
      <c r="N84" s="43"/>
      <c r="O84" s="43"/>
      <c r="P84" s="43"/>
      <c r="Q84" s="43"/>
      <c r="R84" s="43"/>
      <c r="S84" s="43"/>
      <c r="T84" s="43"/>
      <c r="U84" s="43"/>
      <c r="V84" s="43"/>
      <c r="W84" s="43"/>
      <c r="X84" s="43"/>
      <c r="Y84" s="43"/>
      <c r="Z84" s="43"/>
      <c r="AA84" s="43"/>
      <c r="AB84" s="43"/>
      <c r="AC84" s="43"/>
      <c r="AD84" s="43"/>
      <c r="AE84" s="43"/>
      <c r="AF84" s="43"/>
      <c r="AG84" s="44"/>
    </row>
    <row r="85" spans="1:33" ht="5" customHeight="1">
      <c r="A85" s="477"/>
      <c r="B85" s="400"/>
      <c r="C85" s="400"/>
      <c r="D85" s="400"/>
      <c r="E85" s="400"/>
      <c r="F85" s="400"/>
      <c r="G85" s="400"/>
      <c r="H85" s="400"/>
      <c r="I85" s="400"/>
      <c r="J85" s="34"/>
      <c r="K85" s="43"/>
      <c r="L85" s="43"/>
      <c r="M85" s="43"/>
      <c r="N85" s="43"/>
      <c r="O85" s="43"/>
      <c r="P85" s="43"/>
      <c r="Q85" s="43"/>
      <c r="R85" s="43"/>
      <c r="S85" s="43"/>
      <c r="T85" s="43"/>
      <c r="U85" s="43"/>
      <c r="V85" s="43"/>
      <c r="W85" s="43"/>
      <c r="X85" s="43"/>
      <c r="Y85" s="43"/>
      <c r="Z85" s="43"/>
      <c r="AA85" s="43"/>
      <c r="AB85" s="43"/>
      <c r="AC85" s="43"/>
      <c r="AD85" s="43"/>
      <c r="AE85" s="43"/>
      <c r="AF85" s="43"/>
      <c r="AG85" s="44"/>
    </row>
    <row r="86" spans="1:33" ht="15" customHeight="1">
      <c r="A86" s="477"/>
      <c r="B86" s="400"/>
      <c r="C86" s="400"/>
      <c r="D86" s="400"/>
      <c r="E86" s="400"/>
      <c r="F86" s="400"/>
      <c r="G86" s="400"/>
      <c r="H86" s="400"/>
      <c r="I86" s="400"/>
      <c r="J86" s="34"/>
      <c r="K86" s="43" t="s">
        <v>154</v>
      </c>
      <c r="L86" s="43"/>
      <c r="M86" s="43"/>
      <c r="N86" s="471"/>
      <c r="O86" s="472"/>
      <c r="P86" s="472"/>
      <c r="Q86" s="472"/>
      <c r="R86" s="472"/>
      <c r="S86" s="472"/>
      <c r="T86" s="472"/>
      <c r="U86" s="472"/>
      <c r="V86" s="472"/>
      <c r="W86" s="472"/>
      <c r="X86" s="472"/>
      <c r="Y86" s="472"/>
      <c r="Z86" s="472"/>
      <c r="AA86" s="472"/>
      <c r="AB86" s="472"/>
      <c r="AC86" s="472"/>
      <c r="AD86" s="472"/>
      <c r="AE86" s="472"/>
      <c r="AF86" s="473"/>
      <c r="AG86" s="44"/>
    </row>
    <row r="87" spans="1:33" ht="15" customHeight="1">
      <c r="A87" s="477"/>
      <c r="B87" s="400"/>
      <c r="C87" s="400"/>
      <c r="D87" s="400"/>
      <c r="E87" s="400"/>
      <c r="F87" s="400"/>
      <c r="G87" s="400"/>
      <c r="H87" s="400"/>
      <c r="I87" s="400"/>
      <c r="J87" s="34"/>
      <c r="K87" s="43"/>
      <c r="L87" s="43"/>
      <c r="M87" s="43"/>
      <c r="N87" s="51" t="str">
        <f>IF(K83="ア．有",IF(N86="","※入力してください",""),"")</f>
        <v/>
      </c>
      <c r="O87" s="43"/>
      <c r="P87" s="43"/>
      <c r="Q87" s="43"/>
      <c r="R87" s="43"/>
      <c r="S87" s="43"/>
      <c r="T87" s="43"/>
      <c r="U87" s="43"/>
      <c r="V87" s="43"/>
      <c r="W87" s="43"/>
      <c r="X87" s="43"/>
      <c r="Y87" s="43"/>
      <c r="Z87" s="43"/>
      <c r="AA87" s="43"/>
      <c r="AB87" s="43"/>
      <c r="AC87" s="43"/>
      <c r="AD87" s="43"/>
      <c r="AE87" s="43"/>
      <c r="AF87" s="43"/>
      <c r="AG87" s="44"/>
    </row>
    <row r="88" spans="1:33" ht="15" customHeight="1">
      <c r="A88" s="477"/>
      <c r="B88" s="400"/>
      <c r="C88" s="400"/>
      <c r="D88" s="400"/>
      <c r="E88" s="400"/>
      <c r="F88" s="400"/>
      <c r="G88" s="400"/>
      <c r="H88" s="400"/>
      <c r="I88" s="400"/>
      <c r="J88" s="34"/>
      <c r="K88" s="43" t="s">
        <v>144</v>
      </c>
      <c r="L88" s="43"/>
      <c r="M88" s="43"/>
      <c r="N88" s="471"/>
      <c r="O88" s="472"/>
      <c r="P88" s="472"/>
      <c r="Q88" s="472"/>
      <c r="R88" s="472"/>
      <c r="S88" s="472"/>
      <c r="T88" s="472"/>
      <c r="U88" s="472"/>
      <c r="V88" s="472"/>
      <c r="W88" s="472"/>
      <c r="X88" s="472"/>
      <c r="Y88" s="472"/>
      <c r="Z88" s="472"/>
      <c r="AA88" s="472"/>
      <c r="AB88" s="472"/>
      <c r="AC88" s="472"/>
      <c r="AD88" s="472"/>
      <c r="AE88" s="472"/>
      <c r="AF88" s="473"/>
      <c r="AG88" s="44"/>
    </row>
    <row r="89" spans="1:33" ht="15" customHeight="1">
      <c r="A89" s="477"/>
      <c r="B89" s="400"/>
      <c r="C89" s="400"/>
      <c r="D89" s="400"/>
      <c r="E89" s="400"/>
      <c r="F89" s="400"/>
      <c r="G89" s="400"/>
      <c r="H89" s="400"/>
      <c r="I89" s="400"/>
      <c r="J89" s="34"/>
      <c r="K89" s="43"/>
      <c r="L89" s="43"/>
      <c r="M89" s="43"/>
      <c r="N89" s="51" t="str">
        <f>IF(K83="ア．有",IF(N88="","※入力してください",""),"")</f>
        <v/>
      </c>
      <c r="O89" s="43"/>
      <c r="P89" s="43"/>
      <c r="Q89" s="43"/>
      <c r="R89" s="43"/>
      <c r="S89" s="43"/>
      <c r="T89" s="43"/>
      <c r="U89" s="43"/>
      <c r="V89" s="43"/>
      <c r="W89" s="43"/>
      <c r="X89" s="43"/>
      <c r="Y89" s="43"/>
      <c r="Z89" s="43"/>
      <c r="AA89" s="43"/>
      <c r="AB89" s="43"/>
      <c r="AC89" s="43"/>
      <c r="AD89" s="43"/>
      <c r="AE89" s="43"/>
      <c r="AF89" s="43"/>
      <c r="AG89" s="44"/>
    </row>
    <row r="90" spans="1:33" ht="15" customHeight="1">
      <c r="A90" s="477"/>
      <c r="B90" s="400"/>
      <c r="C90" s="400"/>
      <c r="D90" s="400"/>
      <c r="E90" s="400"/>
      <c r="F90" s="400"/>
      <c r="G90" s="400"/>
      <c r="H90" s="400"/>
      <c r="I90" s="400"/>
      <c r="J90" s="34"/>
      <c r="K90" s="43" t="s">
        <v>36</v>
      </c>
      <c r="L90" s="43"/>
      <c r="M90" s="43" t="s">
        <v>211</v>
      </c>
      <c r="N90" s="43"/>
      <c r="O90" s="478"/>
      <c r="P90" s="479"/>
      <c r="Q90" s="43" t="s">
        <v>10</v>
      </c>
      <c r="R90" s="59"/>
      <c r="S90" s="43" t="s">
        <v>13</v>
      </c>
      <c r="T90" s="59"/>
      <c r="U90" s="36" t="s">
        <v>16</v>
      </c>
      <c r="V90" s="36" t="s">
        <v>17</v>
      </c>
      <c r="W90" s="43" t="s">
        <v>211</v>
      </c>
      <c r="X90" s="43"/>
      <c r="Y90" s="478"/>
      <c r="Z90" s="479"/>
      <c r="AA90" s="43" t="s">
        <v>10</v>
      </c>
      <c r="AB90" s="59"/>
      <c r="AC90" s="43" t="s">
        <v>13</v>
      </c>
      <c r="AD90" s="59"/>
      <c r="AE90" s="36" t="s">
        <v>16</v>
      </c>
      <c r="AF90" s="43"/>
      <c r="AG90" s="44"/>
    </row>
    <row r="91" spans="1:33" ht="15" customHeight="1">
      <c r="A91" s="477"/>
      <c r="B91" s="400"/>
      <c r="C91" s="400"/>
      <c r="D91" s="400"/>
      <c r="E91" s="400"/>
      <c r="F91" s="400"/>
      <c r="G91" s="400"/>
      <c r="H91" s="400"/>
      <c r="I91" s="400"/>
      <c r="J91" s="79"/>
      <c r="K91" s="57"/>
      <c r="L91" s="57"/>
      <c r="M91" s="57"/>
      <c r="N91" s="60"/>
      <c r="O91" s="60" t="str">
        <f>IF(K83="ア．有",IF(OR(O90="",R90="",T90=""),"※入力してください",""),"")</f>
        <v/>
      </c>
      <c r="P91" s="57"/>
      <c r="Q91" s="57"/>
      <c r="R91" s="57"/>
      <c r="S91" s="57"/>
      <c r="T91" s="57"/>
      <c r="U91" s="57"/>
      <c r="V91" s="60"/>
      <c r="W91" s="57"/>
      <c r="X91" s="57"/>
      <c r="Y91" s="60" t="str">
        <f>IF(K83="ア．有",IF(OR(Y90="",AB90="",AD90=""),"※入力してください",""),"")</f>
        <v/>
      </c>
      <c r="Z91" s="57"/>
      <c r="AA91" s="57"/>
      <c r="AB91" s="57"/>
      <c r="AC91" s="57"/>
      <c r="AD91" s="57"/>
      <c r="AE91" s="57"/>
      <c r="AF91" s="57"/>
      <c r="AG91" s="58"/>
    </row>
    <row r="92" spans="1:33" ht="5" customHeight="1">
      <c r="A92" s="477">
        <f ca="1">MAX(INDIRECT(ADDRESS(1,COLUMN())):INDIRECT(ADDRESS(ROW()-1,COLUMN())))+1</f>
        <v>16</v>
      </c>
      <c r="B92" s="400" t="s">
        <v>351</v>
      </c>
      <c r="C92" s="400"/>
      <c r="D92" s="400"/>
      <c r="E92" s="400"/>
      <c r="F92" s="400"/>
      <c r="G92" s="400"/>
      <c r="H92" s="400"/>
      <c r="I92" s="400"/>
      <c r="J92" s="78"/>
      <c r="K92" s="53"/>
      <c r="L92" s="53"/>
      <c r="M92" s="53"/>
      <c r="N92" s="53"/>
      <c r="O92" s="43"/>
      <c r="P92" s="43"/>
      <c r="Q92" s="43"/>
      <c r="R92" s="43"/>
      <c r="S92" s="43"/>
      <c r="T92" s="43"/>
      <c r="U92" s="43"/>
      <c r="V92" s="43"/>
      <c r="W92" s="43"/>
      <c r="X92" s="43"/>
      <c r="Y92" s="43"/>
      <c r="Z92" s="43"/>
      <c r="AA92" s="43"/>
      <c r="AB92" s="43"/>
      <c r="AC92" s="43"/>
      <c r="AD92" s="43"/>
      <c r="AE92" s="43"/>
      <c r="AF92" s="43"/>
      <c r="AG92" s="44"/>
    </row>
    <row r="93" spans="1:33" ht="15" customHeight="1">
      <c r="A93" s="477"/>
      <c r="B93" s="400"/>
      <c r="C93" s="400"/>
      <c r="D93" s="400"/>
      <c r="E93" s="400"/>
      <c r="F93" s="400"/>
      <c r="G93" s="400"/>
      <c r="H93" s="400"/>
      <c r="I93" s="400"/>
      <c r="J93" s="34"/>
      <c r="K93" s="43" t="s">
        <v>378</v>
      </c>
      <c r="L93" s="43"/>
      <c r="M93" s="43"/>
      <c r="N93" s="43"/>
      <c r="O93" s="43"/>
      <c r="P93" s="43"/>
      <c r="Q93" s="43"/>
      <c r="R93" s="43"/>
      <c r="S93" s="43"/>
      <c r="T93" s="43"/>
      <c r="U93" s="43"/>
      <c r="V93" s="43"/>
      <c r="W93" s="43"/>
      <c r="X93" s="43"/>
      <c r="Y93" s="43"/>
      <c r="Z93" s="43"/>
      <c r="AA93" s="43"/>
      <c r="AB93" s="43"/>
      <c r="AC93" s="43"/>
      <c r="AD93" s="43"/>
      <c r="AE93" s="43"/>
      <c r="AF93" s="43"/>
      <c r="AG93" s="44"/>
    </row>
    <row r="94" spans="1:33" ht="15" customHeight="1">
      <c r="A94" s="477"/>
      <c r="B94" s="400"/>
      <c r="C94" s="400"/>
      <c r="D94" s="400"/>
      <c r="E94" s="400"/>
      <c r="F94" s="400"/>
      <c r="G94" s="400"/>
      <c r="H94" s="400"/>
      <c r="I94" s="400"/>
      <c r="J94" s="34"/>
      <c r="K94" s="273"/>
      <c r="L94" s="242"/>
      <c r="M94" s="51" t="str">
        <f>IF(K94="","※入力してください","")</f>
        <v>※入力してください</v>
      </c>
      <c r="N94" s="82"/>
      <c r="O94" s="43"/>
      <c r="P94" s="43"/>
      <c r="Q94" s="43"/>
      <c r="R94" s="43"/>
      <c r="S94" s="43"/>
      <c r="T94" s="43"/>
      <c r="U94" s="43"/>
      <c r="V94" s="43"/>
      <c r="W94" s="43"/>
      <c r="X94" s="43"/>
      <c r="Y94" s="43"/>
      <c r="Z94" s="43"/>
      <c r="AA94" s="43"/>
      <c r="AB94" s="43"/>
      <c r="AC94" s="43"/>
      <c r="AD94" s="43"/>
      <c r="AE94" s="43"/>
      <c r="AF94" s="43"/>
      <c r="AG94" s="44"/>
    </row>
    <row r="95" spans="1:33" ht="5" customHeight="1">
      <c r="A95" s="477"/>
      <c r="B95" s="400"/>
      <c r="C95" s="400"/>
      <c r="D95" s="400"/>
      <c r="E95" s="400"/>
      <c r="F95" s="400"/>
      <c r="G95" s="400"/>
      <c r="H95" s="400"/>
      <c r="I95" s="400"/>
      <c r="J95" s="79"/>
      <c r="K95" s="57"/>
      <c r="L95" s="57"/>
      <c r="M95" s="57"/>
      <c r="N95" s="57"/>
      <c r="O95" s="57"/>
      <c r="P95" s="57"/>
      <c r="Q95" s="57"/>
      <c r="R95" s="57"/>
      <c r="S95" s="57"/>
      <c r="T95" s="57"/>
      <c r="U95" s="57"/>
      <c r="V95" s="57"/>
      <c r="W95" s="57"/>
      <c r="X95" s="57"/>
      <c r="Y95" s="57"/>
      <c r="Z95" s="57"/>
      <c r="AA95" s="57"/>
      <c r="AB95" s="57"/>
      <c r="AC95" s="57"/>
      <c r="AD95" s="57"/>
      <c r="AE95" s="57"/>
      <c r="AF95" s="57"/>
      <c r="AG95" s="58"/>
    </row>
    <row r="96" spans="1:33" ht="5" customHeight="1">
      <c r="A96" s="461">
        <f ca="1">MAX(INDIRECT(ADDRESS(1,COLUMN())):INDIRECT(ADDRESS(ROW()-1,COLUMN())))+1</f>
        <v>17</v>
      </c>
      <c r="B96" s="462" t="s">
        <v>386</v>
      </c>
      <c r="C96" s="463"/>
      <c r="D96" s="463"/>
      <c r="E96" s="463"/>
      <c r="F96" s="463"/>
      <c r="G96" s="463"/>
      <c r="H96" s="463"/>
      <c r="I96" s="464"/>
      <c r="J96" s="78"/>
      <c r="K96" s="53"/>
      <c r="L96" s="53"/>
      <c r="M96" s="53"/>
      <c r="N96" s="53"/>
      <c r="O96" s="43"/>
      <c r="P96" s="43"/>
      <c r="Q96" s="43"/>
      <c r="R96" s="43"/>
      <c r="S96" s="43"/>
      <c r="T96" s="43"/>
      <c r="U96" s="43"/>
      <c r="V96" s="43"/>
      <c r="W96" s="43"/>
      <c r="X96" s="43"/>
      <c r="Y96" s="43"/>
      <c r="Z96" s="43"/>
      <c r="AA96" s="43"/>
      <c r="AB96" s="43"/>
      <c r="AC96" s="43"/>
      <c r="AD96" s="43"/>
      <c r="AE96" s="43"/>
      <c r="AF96" s="43"/>
      <c r="AG96" s="44"/>
    </row>
    <row r="97" spans="1:33" ht="15" customHeight="1">
      <c r="A97" s="461"/>
      <c r="B97" s="465"/>
      <c r="C97" s="466"/>
      <c r="D97" s="466"/>
      <c r="E97" s="466"/>
      <c r="F97" s="466"/>
      <c r="G97" s="466"/>
      <c r="H97" s="466"/>
      <c r="I97" s="467"/>
      <c r="J97" s="34"/>
      <c r="K97" s="43" t="s">
        <v>410</v>
      </c>
      <c r="L97" s="43"/>
      <c r="M97" s="43"/>
      <c r="N97" s="43"/>
      <c r="O97" s="43"/>
      <c r="P97" s="43"/>
      <c r="Q97" s="43"/>
      <c r="R97" s="43"/>
      <c r="S97" s="43"/>
      <c r="T97" s="43"/>
      <c r="U97" s="43"/>
      <c r="V97" s="43"/>
      <c r="W97" s="43"/>
      <c r="X97" s="43"/>
      <c r="Y97" s="43"/>
      <c r="Z97" s="43"/>
      <c r="AA97" s="43"/>
      <c r="AB97" s="43"/>
      <c r="AC97" s="43"/>
      <c r="AD97" s="43"/>
      <c r="AE97" s="43"/>
      <c r="AF97" s="43"/>
      <c r="AG97" s="44"/>
    </row>
    <row r="98" spans="1:33" ht="15" customHeight="1">
      <c r="A98" s="461"/>
      <c r="B98" s="465"/>
      <c r="C98" s="466"/>
      <c r="D98" s="466"/>
      <c r="E98" s="466"/>
      <c r="F98" s="466"/>
      <c r="G98" s="466"/>
      <c r="H98" s="466"/>
      <c r="I98" s="467"/>
      <c r="J98" s="34"/>
      <c r="K98" s="471"/>
      <c r="L98" s="472"/>
      <c r="M98" s="472"/>
      <c r="N98" s="472"/>
      <c r="O98" s="472"/>
      <c r="P98" s="472"/>
      <c r="Q98" s="472"/>
      <c r="R98" s="473"/>
      <c r="S98" s="72" t="str">
        <f>IF(K98="","※選択してください","")</f>
        <v>※選択してください</v>
      </c>
      <c r="T98" s="43"/>
      <c r="U98" s="43"/>
      <c r="V98" s="43"/>
      <c r="W98" s="43"/>
      <c r="X98" s="43"/>
      <c r="Y98" s="43"/>
      <c r="Z98" s="43"/>
      <c r="AA98" s="43"/>
      <c r="AB98" s="43"/>
      <c r="AC98" s="43"/>
      <c r="AD98" s="43"/>
      <c r="AG98" s="44"/>
    </row>
    <row r="99" spans="1:33" ht="15" customHeight="1">
      <c r="A99" s="461"/>
      <c r="B99" s="465"/>
      <c r="C99" s="466"/>
      <c r="D99" s="466"/>
      <c r="E99" s="466"/>
      <c r="F99" s="466"/>
      <c r="G99" s="466"/>
      <c r="H99" s="466"/>
      <c r="I99" s="467"/>
      <c r="J99" s="34"/>
      <c r="K99" s="43"/>
      <c r="L99" s="43"/>
      <c r="M99" s="147"/>
      <c r="N99" s="43"/>
      <c r="O99" s="43"/>
      <c r="P99" s="43"/>
      <c r="Q99" s="43"/>
      <c r="R99" s="43"/>
      <c r="S99" s="43"/>
      <c r="T99" s="43"/>
      <c r="U99" s="43"/>
      <c r="V99" s="43"/>
      <c r="W99" s="43"/>
      <c r="X99" s="148"/>
      <c r="Y99" s="43"/>
      <c r="Z99" s="43"/>
      <c r="AA99" s="43"/>
      <c r="AB99" s="43"/>
      <c r="AC99" s="43"/>
      <c r="AD99" s="43"/>
      <c r="AE99" s="43"/>
      <c r="AF99" s="43"/>
      <c r="AG99" s="44"/>
    </row>
    <row r="100" spans="1:33" ht="15" customHeight="1">
      <c r="A100" s="461"/>
      <c r="B100" s="465"/>
      <c r="C100" s="466"/>
      <c r="D100" s="466"/>
      <c r="E100" s="466"/>
      <c r="F100" s="466"/>
      <c r="G100" s="466"/>
      <c r="H100" s="466"/>
      <c r="I100" s="467"/>
      <c r="J100" s="34"/>
      <c r="K100" s="130" t="s">
        <v>384</v>
      </c>
      <c r="L100" s="43"/>
      <c r="M100" s="43"/>
      <c r="N100" s="43"/>
      <c r="O100" s="43"/>
      <c r="P100" s="43"/>
      <c r="Q100" s="43"/>
      <c r="R100" s="43"/>
      <c r="S100" s="43"/>
      <c r="T100" s="43"/>
      <c r="U100" s="43"/>
      <c r="V100" s="43"/>
      <c r="W100" s="43"/>
      <c r="X100" s="43"/>
      <c r="Y100" s="43"/>
      <c r="Z100" s="43"/>
      <c r="AA100" s="43"/>
      <c r="AB100" s="43"/>
      <c r="AC100" s="43"/>
      <c r="AD100" s="43"/>
      <c r="AE100" s="43"/>
      <c r="AF100" s="43"/>
      <c r="AG100" s="44"/>
    </row>
    <row r="101" spans="1:33" ht="5" customHeight="1">
      <c r="A101" s="461"/>
      <c r="B101" s="465"/>
      <c r="C101" s="466"/>
      <c r="D101" s="466"/>
      <c r="E101" s="466"/>
      <c r="F101" s="466"/>
      <c r="G101" s="466"/>
      <c r="H101" s="466"/>
      <c r="I101" s="467"/>
      <c r="J101" s="82"/>
      <c r="K101" s="34"/>
      <c r="L101" s="43"/>
      <c r="M101" s="43"/>
      <c r="N101" s="43"/>
      <c r="O101" s="43"/>
      <c r="P101" s="43"/>
      <c r="Q101" s="43"/>
      <c r="R101" s="43"/>
      <c r="S101" s="43"/>
      <c r="T101" s="43"/>
      <c r="U101" s="43"/>
      <c r="V101" s="43"/>
      <c r="W101" s="43"/>
      <c r="X101" s="43"/>
      <c r="Y101" s="43"/>
      <c r="Z101" s="43"/>
      <c r="AA101" s="43"/>
      <c r="AB101" s="43"/>
      <c r="AC101" s="43"/>
      <c r="AD101" s="43"/>
      <c r="AE101" s="43"/>
      <c r="AF101" s="43"/>
      <c r="AG101" s="44"/>
    </row>
    <row r="102" spans="1:33" ht="15" customHeight="1">
      <c r="A102" s="461"/>
      <c r="B102" s="465"/>
      <c r="C102" s="466"/>
      <c r="D102" s="466"/>
      <c r="E102" s="466"/>
      <c r="F102" s="466"/>
      <c r="G102" s="466"/>
      <c r="H102" s="466"/>
      <c r="I102" s="467"/>
      <c r="J102" s="82"/>
      <c r="K102" s="1" t="s">
        <v>665</v>
      </c>
      <c r="L102" s="43"/>
      <c r="M102" s="43"/>
      <c r="N102" s="43"/>
      <c r="O102" s="474"/>
      <c r="P102" s="475"/>
      <c r="Q102" s="475"/>
      <c r="R102" s="475"/>
      <c r="S102" s="475"/>
      <c r="T102" s="475"/>
      <c r="U102" s="475"/>
      <c r="V102" s="475"/>
      <c r="W102" s="475"/>
      <c r="X102" s="475"/>
      <c r="Y102" s="475"/>
      <c r="Z102" s="475"/>
      <c r="AA102" s="475"/>
      <c r="AB102" s="475"/>
      <c r="AC102" s="475"/>
      <c r="AD102" s="476"/>
      <c r="AE102" s="51" t="str">
        <f>IF(O102="","※入力してください","")</f>
        <v>※入力してください</v>
      </c>
      <c r="AF102" s="43"/>
      <c r="AG102" s="44"/>
    </row>
    <row r="103" spans="1:33" ht="10" customHeight="1">
      <c r="A103" s="461"/>
      <c r="B103" s="465"/>
      <c r="C103" s="466"/>
      <c r="D103" s="466"/>
      <c r="E103" s="466"/>
      <c r="F103" s="466"/>
      <c r="G103" s="466"/>
      <c r="H103" s="466"/>
      <c r="I103" s="467"/>
      <c r="J103" s="82"/>
      <c r="K103" s="34"/>
      <c r="L103" s="43"/>
      <c r="M103" s="43"/>
      <c r="N103" s="43"/>
      <c r="O103" s="53"/>
      <c r="P103" s="53"/>
      <c r="Q103" s="53"/>
      <c r="R103" s="53"/>
      <c r="S103" s="53"/>
      <c r="T103" s="53"/>
      <c r="U103" s="53"/>
      <c r="V103" s="43"/>
      <c r="W103" s="43"/>
      <c r="X103" s="43"/>
      <c r="Y103" s="43"/>
      <c r="Z103" s="43"/>
      <c r="AA103" s="43"/>
      <c r="AB103" s="43"/>
      <c r="AC103" s="43"/>
      <c r="AD103" s="43"/>
      <c r="AE103" s="43"/>
      <c r="AF103" s="43"/>
      <c r="AG103" s="44"/>
    </row>
    <row r="104" spans="1:33" ht="15" customHeight="1">
      <c r="A104" s="461"/>
      <c r="B104" s="465"/>
      <c r="C104" s="466"/>
      <c r="D104" s="466"/>
      <c r="E104" s="466"/>
      <c r="F104" s="466"/>
      <c r="G104" s="466"/>
      <c r="H104" s="466"/>
      <c r="I104" s="467"/>
      <c r="J104" s="82"/>
      <c r="K104" s="1" t="s">
        <v>388</v>
      </c>
      <c r="L104" s="43"/>
      <c r="M104" s="43"/>
      <c r="N104" s="43"/>
      <c r="O104" s="474"/>
      <c r="P104" s="475"/>
      <c r="Q104" s="475"/>
      <c r="R104" s="475"/>
      <c r="S104" s="475"/>
      <c r="T104" s="475"/>
      <c r="U104" s="475"/>
      <c r="V104" s="475"/>
      <c r="W104" s="475"/>
      <c r="X104" s="475"/>
      <c r="Y104" s="475"/>
      <c r="Z104" s="475"/>
      <c r="AA104" s="475"/>
      <c r="AB104" s="475"/>
      <c r="AC104" s="475"/>
      <c r="AD104" s="476"/>
      <c r="AE104" s="51" t="str">
        <f>IF(O104="","※入力してください","")</f>
        <v>※入力してください</v>
      </c>
      <c r="AF104" s="43"/>
      <c r="AG104" s="44"/>
    </row>
    <row r="105" spans="1:33" ht="10" customHeight="1">
      <c r="A105" s="461"/>
      <c r="B105" s="465"/>
      <c r="C105" s="466"/>
      <c r="D105" s="466"/>
      <c r="E105" s="466"/>
      <c r="F105" s="466"/>
      <c r="G105" s="466"/>
      <c r="H105" s="466"/>
      <c r="I105" s="467"/>
      <c r="J105" s="34"/>
      <c r="K105" s="43"/>
      <c r="L105" s="43"/>
      <c r="M105" s="148"/>
      <c r="N105" s="43"/>
      <c r="O105" s="43"/>
      <c r="P105" s="43"/>
      <c r="Q105" s="43"/>
      <c r="R105" s="43"/>
      <c r="S105" s="43"/>
      <c r="T105" s="43"/>
      <c r="U105" s="43"/>
      <c r="V105" s="43"/>
      <c r="W105" s="43"/>
      <c r="X105" s="148"/>
      <c r="Y105" s="43"/>
      <c r="Z105" s="43"/>
      <c r="AA105" s="43"/>
      <c r="AB105" s="43"/>
      <c r="AC105" s="43"/>
      <c r="AD105" s="43"/>
      <c r="AE105" s="43"/>
      <c r="AF105" s="43"/>
      <c r="AG105" s="44"/>
    </row>
    <row r="106" spans="1:33" ht="15" customHeight="1">
      <c r="A106" s="461"/>
      <c r="B106" s="465"/>
      <c r="C106" s="466"/>
      <c r="D106" s="466"/>
      <c r="E106" s="466"/>
      <c r="F106" s="466"/>
      <c r="G106" s="466"/>
      <c r="H106" s="466"/>
      <c r="I106" s="467"/>
      <c r="J106" s="82"/>
      <c r="K106" s="1" t="s">
        <v>387</v>
      </c>
      <c r="L106" s="43"/>
      <c r="M106" s="43"/>
      <c r="N106" s="43"/>
      <c r="O106" s="474"/>
      <c r="P106" s="475"/>
      <c r="Q106" s="475"/>
      <c r="R106" s="475"/>
      <c r="S106" s="475"/>
      <c r="T106" s="475"/>
      <c r="U106" s="475"/>
      <c r="V106" s="475"/>
      <c r="W106" s="475"/>
      <c r="X106" s="475"/>
      <c r="Y106" s="475"/>
      <c r="Z106" s="475"/>
      <c r="AA106" s="475"/>
      <c r="AB106" s="475"/>
      <c r="AC106" s="475"/>
      <c r="AD106" s="476"/>
      <c r="AE106" s="51" t="str">
        <f>IF(O106="","※入力してください","")</f>
        <v>※入力してください</v>
      </c>
      <c r="AF106" s="43"/>
      <c r="AG106" s="44"/>
    </row>
    <row r="107" spans="1:33" ht="15" customHeight="1">
      <c r="A107" s="461"/>
      <c r="B107" s="465"/>
      <c r="C107" s="466"/>
      <c r="D107" s="466"/>
      <c r="E107" s="466"/>
      <c r="F107" s="466"/>
      <c r="G107" s="466"/>
      <c r="H107" s="466"/>
      <c r="I107" s="467"/>
      <c r="J107" s="82"/>
      <c r="K107" s="34"/>
      <c r="L107" s="43"/>
      <c r="M107" s="43"/>
      <c r="N107" s="43"/>
      <c r="O107" s="82"/>
      <c r="P107" s="82"/>
      <c r="Q107" s="82"/>
      <c r="R107" s="82"/>
      <c r="S107" s="82"/>
      <c r="T107" s="82"/>
      <c r="U107" s="82"/>
      <c r="V107" s="82"/>
      <c r="W107" s="82"/>
      <c r="X107" s="82"/>
      <c r="Y107" s="82"/>
      <c r="Z107" s="82"/>
      <c r="AA107" s="82"/>
      <c r="AB107" s="82"/>
      <c r="AC107" s="82"/>
      <c r="AD107" s="82"/>
      <c r="AE107" s="51"/>
      <c r="AF107" s="43"/>
      <c r="AG107" s="44"/>
    </row>
    <row r="108" spans="1:33" ht="15" customHeight="1">
      <c r="A108" s="461"/>
      <c r="B108" s="465"/>
      <c r="C108" s="466"/>
      <c r="D108" s="466"/>
      <c r="E108" s="466"/>
      <c r="F108" s="466"/>
      <c r="G108" s="466"/>
      <c r="H108" s="466"/>
      <c r="I108" s="467"/>
      <c r="J108" s="34"/>
      <c r="K108" s="85" t="s">
        <v>385</v>
      </c>
      <c r="L108" s="43"/>
      <c r="M108" s="34"/>
      <c r="N108" s="34"/>
      <c r="O108" s="34"/>
      <c r="P108" s="34"/>
      <c r="Q108" s="34"/>
      <c r="R108" s="34"/>
      <c r="S108" s="34"/>
      <c r="T108" s="34"/>
      <c r="U108" s="43"/>
      <c r="V108" s="43"/>
      <c r="W108" s="34"/>
      <c r="X108" s="34"/>
      <c r="Y108" s="34"/>
      <c r="Z108" s="34"/>
      <c r="AA108" s="34"/>
      <c r="AB108" s="34"/>
      <c r="AC108" s="34"/>
      <c r="AD108" s="34"/>
      <c r="AE108" s="34"/>
      <c r="AF108" s="34"/>
      <c r="AG108" s="44"/>
    </row>
    <row r="109" spans="1:33" ht="15" customHeight="1">
      <c r="A109" s="461"/>
      <c r="B109" s="465"/>
      <c r="C109" s="466"/>
      <c r="D109" s="466"/>
      <c r="E109" s="466"/>
      <c r="F109" s="466"/>
      <c r="G109" s="466"/>
      <c r="H109" s="466"/>
      <c r="I109" s="467"/>
      <c r="J109" s="34"/>
      <c r="K109" s="457"/>
      <c r="L109" s="458"/>
      <c r="M109" s="458"/>
      <c r="N109" s="458"/>
      <c r="O109" s="458"/>
      <c r="P109" s="458"/>
      <c r="Q109" s="458"/>
      <c r="R109" s="458"/>
      <c r="S109" s="458"/>
      <c r="T109" s="458"/>
      <c r="U109" s="458"/>
      <c r="V109" s="458"/>
      <c r="W109" s="458"/>
      <c r="X109" s="458"/>
      <c r="Y109" s="458"/>
      <c r="Z109" s="458"/>
      <c r="AA109" s="458"/>
      <c r="AB109" s="458"/>
      <c r="AC109" s="458"/>
      <c r="AD109" s="458"/>
      <c r="AE109" s="458"/>
      <c r="AF109" s="459"/>
      <c r="AG109" s="44"/>
    </row>
    <row r="110" spans="1:33" ht="15" customHeight="1">
      <c r="A110" s="461"/>
      <c r="B110" s="468"/>
      <c r="C110" s="469"/>
      <c r="D110" s="469"/>
      <c r="E110" s="469"/>
      <c r="F110" s="469"/>
      <c r="G110" s="469"/>
      <c r="H110" s="469"/>
      <c r="I110" s="470"/>
      <c r="J110" s="79"/>
      <c r="K110" s="60" t="str">
        <f>IF(K98="独立就農",IF(K109="","※入力してください",""),"")</f>
        <v/>
      </c>
      <c r="L110" s="57"/>
      <c r="M110" s="60"/>
      <c r="N110" s="57"/>
      <c r="O110" s="57"/>
      <c r="P110" s="57"/>
      <c r="Q110" s="57"/>
      <c r="R110" s="57"/>
      <c r="S110" s="57"/>
      <c r="T110" s="57"/>
      <c r="U110" s="57"/>
      <c r="V110" s="57"/>
      <c r="W110" s="57"/>
      <c r="X110" s="60"/>
      <c r="Y110" s="57"/>
      <c r="Z110" s="57"/>
      <c r="AA110" s="57"/>
      <c r="AB110" s="57"/>
      <c r="AC110" s="57"/>
      <c r="AD110" s="57"/>
      <c r="AE110" s="57"/>
      <c r="AF110" s="57"/>
      <c r="AG110" s="58"/>
    </row>
    <row r="111" spans="1:33" ht="5" customHeight="1">
      <c r="A111" s="477">
        <f ca="1">MAX(INDIRECT(ADDRESS(1,COLUMN())):INDIRECT(ADDRESS(ROW()-1,COLUMN())))+1</f>
        <v>18</v>
      </c>
      <c r="B111" s="400" t="s">
        <v>1328</v>
      </c>
      <c r="C111" s="400"/>
      <c r="D111" s="400"/>
      <c r="E111" s="400"/>
      <c r="F111" s="400"/>
      <c r="G111" s="400"/>
      <c r="H111" s="400"/>
      <c r="I111" s="400"/>
      <c r="J111" s="78"/>
      <c r="K111" s="53"/>
      <c r="L111" s="53"/>
      <c r="M111" s="53"/>
      <c r="N111" s="53"/>
      <c r="O111" s="43"/>
      <c r="P111" s="43"/>
      <c r="Q111" s="43"/>
      <c r="R111" s="43"/>
      <c r="S111" s="43"/>
      <c r="T111" s="43"/>
      <c r="U111" s="43"/>
      <c r="V111" s="43"/>
      <c r="W111" s="43"/>
      <c r="X111" s="43"/>
      <c r="Y111" s="43"/>
      <c r="Z111" s="43"/>
      <c r="AA111" s="43"/>
      <c r="AB111" s="43"/>
      <c r="AC111" s="43"/>
      <c r="AD111" s="43"/>
      <c r="AE111" s="43"/>
      <c r="AF111" s="43"/>
      <c r="AG111" s="44"/>
    </row>
    <row r="112" spans="1:33" ht="15" customHeight="1">
      <c r="A112" s="477"/>
      <c r="B112" s="400"/>
      <c r="C112" s="400"/>
      <c r="D112" s="400"/>
      <c r="E112" s="400"/>
      <c r="F112" s="400"/>
      <c r="G112" s="400"/>
      <c r="H112" s="400"/>
      <c r="I112" s="400"/>
      <c r="J112" s="34"/>
      <c r="K112" s="51" t="str">
        <f>IF(K113="","※入力してください","")</f>
        <v>※入力してください</v>
      </c>
      <c r="L112" s="43"/>
      <c r="M112" s="43"/>
      <c r="N112" s="43"/>
      <c r="O112" s="43"/>
      <c r="P112" s="43"/>
      <c r="Q112" s="43"/>
      <c r="R112" s="43"/>
      <c r="S112" s="43"/>
      <c r="T112" s="43"/>
      <c r="U112" s="51" t="str">
        <f>IF(U113="","※入力してください","")</f>
        <v>※入力してください</v>
      </c>
      <c r="V112" s="43"/>
      <c r="W112" s="43"/>
      <c r="X112" s="43"/>
      <c r="Y112" s="43"/>
      <c r="Z112" s="43"/>
      <c r="AA112" s="43"/>
      <c r="AB112" s="43"/>
      <c r="AC112" s="43"/>
      <c r="AD112" s="43"/>
      <c r="AE112" s="43"/>
      <c r="AF112" s="43"/>
      <c r="AG112" s="44"/>
    </row>
    <row r="113" spans="1:33" ht="15" customHeight="1">
      <c r="A113" s="477"/>
      <c r="B113" s="400"/>
      <c r="C113" s="400"/>
      <c r="D113" s="400"/>
      <c r="E113" s="400"/>
      <c r="F113" s="400"/>
      <c r="G113" s="400"/>
      <c r="H113" s="400"/>
      <c r="I113" s="400"/>
      <c r="J113" s="34"/>
      <c r="K113" s="281"/>
      <c r="L113" s="282"/>
      <c r="M113" s="162" t="s">
        <v>1329</v>
      </c>
      <c r="N113" s="130"/>
      <c r="O113" s="130"/>
      <c r="P113" s="130"/>
      <c r="Q113" s="130"/>
      <c r="R113" s="130"/>
      <c r="S113" s="130"/>
      <c r="T113" s="130"/>
      <c r="U113" s="281"/>
      <c r="V113" s="282"/>
      <c r="W113" s="43" t="s">
        <v>1330</v>
      </c>
      <c r="X113" s="43"/>
      <c r="Y113" s="72" t="str">
        <f>IF(K113&lt;U113,"※優先順位が応募人数を超えています。","")</f>
        <v/>
      </c>
      <c r="Z113" s="43"/>
      <c r="AA113" s="43"/>
      <c r="AB113" s="43"/>
      <c r="AC113" s="43"/>
      <c r="AD113" s="43"/>
      <c r="AE113" s="43"/>
      <c r="AF113" s="43"/>
      <c r="AG113" s="44"/>
    </row>
    <row r="114" spans="1:33" ht="5" customHeight="1">
      <c r="A114" s="477"/>
      <c r="B114" s="400"/>
      <c r="C114" s="400"/>
      <c r="D114" s="400"/>
      <c r="E114" s="400"/>
      <c r="F114" s="400"/>
      <c r="G114" s="400"/>
      <c r="H114" s="400"/>
      <c r="I114" s="400"/>
      <c r="J114" s="79"/>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8"/>
    </row>
    <row r="115" spans="1:33" s="43" customFormat="1" ht="14">
      <c r="A115" s="43" t="s">
        <v>1426</v>
      </c>
    </row>
  </sheetData>
  <sheetProtection algorithmName="SHA-512" hashValue="KvkoAEqKLdend+XaUJFsklMMTWhiAs182ubX//KNeqzcJ/n6m3xU1Svvcuq8L3QtJ8NCtawBsDGyyAJNyHnRAg==" saltValue="Kx2KxkfV6mguQq/zJMNrcg==" spinCount="100000" sheet="1" selectLockedCells="1"/>
  <mergeCells count="84">
    <mergeCell ref="U113:V113"/>
    <mergeCell ref="A111:A114"/>
    <mergeCell ref="B111:I114"/>
    <mergeCell ref="K113:L113"/>
    <mergeCell ref="A1:AG1"/>
    <mergeCell ref="A2:AG2"/>
    <mergeCell ref="A6:A8"/>
    <mergeCell ref="B6:I8"/>
    <mergeCell ref="A9:A11"/>
    <mergeCell ref="B9:I11"/>
    <mergeCell ref="N22:O22"/>
    <mergeCell ref="K24:P24"/>
    <mergeCell ref="K26:AE26"/>
    <mergeCell ref="K28:AE28"/>
    <mergeCell ref="A12:A14"/>
    <mergeCell ref="B12:I14"/>
    <mergeCell ref="K13:L13"/>
    <mergeCell ref="A15:A17"/>
    <mergeCell ref="B15:I17"/>
    <mergeCell ref="M16:N16"/>
    <mergeCell ref="A18:A20"/>
    <mergeCell ref="B18:I20"/>
    <mergeCell ref="A21:A29"/>
    <mergeCell ref="B21:I29"/>
    <mergeCell ref="K22:L22"/>
    <mergeCell ref="A30:A40"/>
    <mergeCell ref="B30:I40"/>
    <mergeCell ref="L31:O31"/>
    <mergeCell ref="A44:A46"/>
    <mergeCell ref="B44:I46"/>
    <mergeCell ref="K45:L45"/>
    <mergeCell ref="N45:O45"/>
    <mergeCell ref="K33:L33"/>
    <mergeCell ref="N33:O33"/>
    <mergeCell ref="K35:P35"/>
    <mergeCell ref="K37:AE37"/>
    <mergeCell ref="K39:AE39"/>
    <mergeCell ref="Q45:R45"/>
    <mergeCell ref="A41:A43"/>
    <mergeCell ref="B41:I43"/>
    <mergeCell ref="K42:L42"/>
    <mergeCell ref="N42:O42"/>
    <mergeCell ref="Q42:R42"/>
    <mergeCell ref="M50:W50"/>
    <mergeCell ref="M48:W48"/>
    <mergeCell ref="A47:A51"/>
    <mergeCell ref="B47:I51"/>
    <mergeCell ref="A52:A58"/>
    <mergeCell ref="B52:I58"/>
    <mergeCell ref="K53:L53"/>
    <mergeCell ref="O55:AA55"/>
    <mergeCell ref="A59:A65"/>
    <mergeCell ref="B59:I65"/>
    <mergeCell ref="A66:A72"/>
    <mergeCell ref="B66:I72"/>
    <mergeCell ref="K67:M67"/>
    <mergeCell ref="M69:AE69"/>
    <mergeCell ref="M71:N71"/>
    <mergeCell ref="U71:V71"/>
    <mergeCell ref="N88:AF88"/>
    <mergeCell ref="O90:P90"/>
    <mergeCell ref="Y90:Z90"/>
    <mergeCell ref="A73:A81"/>
    <mergeCell ref="B73:I81"/>
    <mergeCell ref="K74:L74"/>
    <mergeCell ref="M76:N76"/>
    <mergeCell ref="S76:T76"/>
    <mergeCell ref="N78:S78"/>
    <mergeCell ref="K109:AF109"/>
    <mergeCell ref="M19:R19"/>
    <mergeCell ref="A96:A110"/>
    <mergeCell ref="B96:I110"/>
    <mergeCell ref="K98:R98"/>
    <mergeCell ref="O102:AD102"/>
    <mergeCell ref="O104:AD104"/>
    <mergeCell ref="O106:AD106"/>
    <mergeCell ref="A92:A95"/>
    <mergeCell ref="B92:I95"/>
    <mergeCell ref="K94:L94"/>
    <mergeCell ref="Y78:AF78"/>
    <mergeCell ref="A82:A91"/>
    <mergeCell ref="B82:I91"/>
    <mergeCell ref="K83:L83"/>
    <mergeCell ref="N86:AF86"/>
  </mergeCells>
  <phoneticPr fontId="15"/>
  <conditionalFormatting sqref="K31">
    <cfRule type="containsBlanks" dxfId="160" priority="100">
      <formula>LEN(TRIM(K31))=0</formula>
    </cfRule>
  </conditionalFormatting>
  <conditionalFormatting sqref="K67">
    <cfRule type="containsBlanks" dxfId="159" priority="97">
      <formula>LEN(TRIM(K67))=0</formula>
    </cfRule>
  </conditionalFormatting>
  <conditionalFormatting sqref="K13:L13 M16:N16 P16 R16 K22:L22 N22:O22 K24:P24 K26:AE26">
    <cfRule type="containsBlanks" dxfId="158" priority="99">
      <formula>LEN(TRIM(K13))=0</formula>
    </cfRule>
  </conditionalFormatting>
  <conditionalFormatting sqref="K33:L33">
    <cfRule type="expression" dxfId="157" priority="29">
      <formula>AND(K31&lt;&gt;"◯",K33="")</formula>
    </cfRule>
  </conditionalFormatting>
  <conditionalFormatting sqref="K42:L42 N42:O42 Q42:R42">
    <cfRule type="containsBlanks" dxfId="156" priority="52">
      <formula>LEN(TRIM(K42))=0</formula>
    </cfRule>
  </conditionalFormatting>
  <conditionalFormatting sqref="K45:L45 N45:O45 Q45:R45">
    <cfRule type="containsBlanks" dxfId="155" priority="51">
      <formula>LEN(TRIM(K45))=0</formula>
    </cfRule>
  </conditionalFormatting>
  <conditionalFormatting sqref="K53:L53">
    <cfRule type="containsBlanks" dxfId="154" priority="35">
      <formula>LEN(TRIM(K53))=0</formula>
    </cfRule>
  </conditionalFormatting>
  <conditionalFormatting sqref="K74:L74">
    <cfRule type="containsBlanks" dxfId="153" priority="36">
      <formula>LEN(TRIM(K74))=0</formula>
    </cfRule>
  </conditionalFormatting>
  <conditionalFormatting sqref="K83:L83">
    <cfRule type="containsBlanks" dxfId="152" priority="37">
      <formula>LEN(TRIM(K83))=0</formula>
    </cfRule>
  </conditionalFormatting>
  <conditionalFormatting sqref="K94:L94">
    <cfRule type="containsBlanks" dxfId="151" priority="38">
      <formula>LEN(TRIM(K94))=0</formula>
    </cfRule>
  </conditionalFormatting>
  <conditionalFormatting sqref="K113:L113">
    <cfRule type="containsBlanks" dxfId="150" priority="2">
      <formula>LEN(TRIM(K113))=0</formula>
    </cfRule>
  </conditionalFormatting>
  <conditionalFormatting sqref="K35:P35">
    <cfRule type="expression" dxfId="149" priority="96">
      <formula>AND(K31&lt;&gt;"◯",K35="")</formula>
    </cfRule>
  </conditionalFormatting>
  <conditionalFormatting sqref="K98:R98">
    <cfRule type="containsBlanks" dxfId="148" priority="16">
      <formula>LEN(TRIM(K98))=0</formula>
    </cfRule>
  </conditionalFormatting>
  <conditionalFormatting sqref="K37:AE37">
    <cfRule type="expression" dxfId="147" priority="95">
      <formula>AND(K31&lt;&gt;"◯",K37="")</formula>
    </cfRule>
  </conditionalFormatting>
  <conditionalFormatting sqref="K109:AF109">
    <cfRule type="expression" dxfId="146" priority="5">
      <formula>AND(K98="独立就農",K109="")</formula>
    </cfRule>
  </conditionalFormatting>
  <conditionalFormatting sqref="M71:N71">
    <cfRule type="expression" dxfId="145" priority="93">
      <formula>AND(K67&lt;&gt;"無",K67&lt;&gt;"",M71="")</formula>
    </cfRule>
  </conditionalFormatting>
  <conditionalFormatting sqref="M76:N76">
    <cfRule type="expression" dxfId="144" priority="78">
      <formula>AND(K74="有",K74&lt;&gt;"",M76="")</formula>
    </cfRule>
  </conditionalFormatting>
  <conditionalFormatting sqref="M48:W48">
    <cfRule type="containsBlanks" dxfId="143" priority="27">
      <formula>LEN(TRIM(M48))=0</formula>
    </cfRule>
  </conditionalFormatting>
  <conditionalFormatting sqref="M50:W50">
    <cfRule type="containsBlanks" dxfId="142" priority="48">
      <formula>LEN(TRIM(M50))=0</formula>
    </cfRule>
  </conditionalFormatting>
  <conditionalFormatting sqref="M69:AE69">
    <cfRule type="expression" dxfId="141" priority="94">
      <formula>AND(K67&lt;&gt;"無",K67&lt;&gt;"",M69="")</formula>
    </cfRule>
  </conditionalFormatting>
  <conditionalFormatting sqref="N33:O33">
    <cfRule type="expression" dxfId="140" priority="28">
      <formula>AND(K31&lt;&gt;"◯",N33="")</formula>
    </cfRule>
  </conditionalFormatting>
  <conditionalFormatting sqref="N78:S78">
    <cfRule type="expression" dxfId="139" priority="88">
      <formula>AND(K74="有",N78="")</formula>
    </cfRule>
  </conditionalFormatting>
  <conditionalFormatting sqref="N86:AF86">
    <cfRule type="expression" dxfId="138" priority="85">
      <formula>AND(K83="有",N86="")</formula>
    </cfRule>
  </conditionalFormatting>
  <conditionalFormatting sqref="N88:AF88">
    <cfRule type="expression" dxfId="137" priority="84">
      <formula>AND(K83="有",N88="")</formula>
    </cfRule>
  </conditionalFormatting>
  <conditionalFormatting sqref="O57">
    <cfRule type="expression" dxfId="136" priority="57">
      <formula>AND(K53="有",O57="")</formula>
    </cfRule>
  </conditionalFormatting>
  <conditionalFormatting sqref="O90:P90">
    <cfRule type="expression" dxfId="135" priority="83">
      <formula>AND(K83="有",O90="")</formula>
    </cfRule>
  </conditionalFormatting>
  <conditionalFormatting sqref="O55:AA55">
    <cfRule type="expression" dxfId="134" priority="56">
      <formula>AND(K53="有",O55="")</formula>
    </cfRule>
  </conditionalFormatting>
  <conditionalFormatting sqref="O102:AD102 O104:AD104 O106:AD106">
    <cfRule type="containsBlanks" dxfId="133" priority="4">
      <formula>LEN(TRIM(O102))=0</formula>
    </cfRule>
  </conditionalFormatting>
  <conditionalFormatting sqref="P60">
    <cfRule type="expression" dxfId="132" priority="53">
      <formula>AND(P60="")</formula>
    </cfRule>
  </conditionalFormatting>
  <conditionalFormatting sqref="P62">
    <cfRule type="expression" dxfId="131" priority="54">
      <formula>AND(P62="")</formula>
    </cfRule>
  </conditionalFormatting>
  <conditionalFormatting sqref="P64">
    <cfRule type="expression" dxfId="130" priority="55">
      <formula>AND(P64="")</formula>
    </cfRule>
  </conditionalFormatting>
  <conditionalFormatting sqref="P71">
    <cfRule type="expression" dxfId="129" priority="92">
      <formula>AND(K67&lt;&gt;"無",K67&lt;&gt;"",P71="")</formula>
    </cfRule>
  </conditionalFormatting>
  <conditionalFormatting sqref="P76">
    <cfRule type="expression" dxfId="128" priority="76">
      <formula>AND(K74="有",K74&lt;&gt;"",P76="")</formula>
    </cfRule>
  </conditionalFormatting>
  <conditionalFormatting sqref="R71">
    <cfRule type="expression" dxfId="127" priority="91">
      <formula>AND(K67&lt;&gt;"無",K67&lt;&gt;"",R71="")</formula>
    </cfRule>
  </conditionalFormatting>
  <conditionalFormatting sqref="R90">
    <cfRule type="expression" dxfId="126" priority="82">
      <formula>AND(K83="有",R90="")</formula>
    </cfRule>
  </conditionalFormatting>
  <conditionalFormatting sqref="S80">
    <cfRule type="expression" dxfId="125" priority="87">
      <formula>AND(K74="有",S80="")</formula>
    </cfRule>
  </conditionalFormatting>
  <conditionalFormatting sqref="S76:T76">
    <cfRule type="expression" dxfId="124" priority="32">
      <formula>AND(K74="有",K74&lt;&gt;"",S76="")</formula>
    </cfRule>
  </conditionalFormatting>
  <conditionalFormatting sqref="T90">
    <cfRule type="expression" dxfId="123" priority="81">
      <formula>AND(K83="有",T90="")</formula>
    </cfRule>
  </conditionalFormatting>
  <conditionalFormatting sqref="U71:V71">
    <cfRule type="expression" dxfId="122" priority="74">
      <formula>AND(K67&lt;&gt;"無",K67&lt;&gt;"",U71="")</formula>
    </cfRule>
  </conditionalFormatting>
  <conditionalFormatting sqref="U113:V113">
    <cfRule type="containsBlanks" dxfId="121" priority="1">
      <formula>LEN(TRIM(U113))=0</formula>
    </cfRule>
  </conditionalFormatting>
  <conditionalFormatting sqref="V76">
    <cfRule type="expression" dxfId="120" priority="31">
      <formula>AND(K74="有",K74&lt;&gt;"",V76="")</formula>
    </cfRule>
  </conditionalFormatting>
  <conditionalFormatting sqref="X71">
    <cfRule type="expression" dxfId="119" priority="90">
      <formula>AND(K67&lt;&gt;"無",K67&lt;&gt;"",X71="")</formula>
    </cfRule>
  </conditionalFormatting>
  <conditionalFormatting sqref="Y90:Z90">
    <cfRule type="expression" dxfId="118" priority="34">
      <formula>AND(K83="有",T90="")</formula>
    </cfRule>
  </conditionalFormatting>
  <conditionalFormatting sqref="Y78:AF78">
    <cfRule type="expression" dxfId="117" priority="86">
      <formula>AND(N78="その他",Y78="")</formula>
    </cfRule>
  </conditionalFormatting>
  <conditionalFormatting sqref="Z71">
    <cfRule type="expression" dxfId="116" priority="89">
      <formula>AND(K67&lt;&gt;"無",K67&lt;&gt;"",Z71="")</formula>
    </cfRule>
  </conditionalFormatting>
  <conditionalFormatting sqref="AB90">
    <cfRule type="expression" dxfId="115" priority="80">
      <formula>AND(K83="有",AB90="")</formula>
    </cfRule>
  </conditionalFormatting>
  <conditionalFormatting sqref="AD90">
    <cfRule type="expression" dxfId="114" priority="79">
      <formula>AND(K83="有",AD90="")</formula>
    </cfRule>
  </conditionalFormatting>
  <dataValidations count="25">
    <dataValidation type="list" allowBlank="1" showInputMessage="1" showErrorMessage="1" sqref="K67:M67" xr:uid="{F90EF768-656B-114C-9945-0AB18AEF1C15}">
      <formula1>"有( 就職 ),有( 研修 ),有( 自営 ),無,"</formula1>
    </dataValidation>
    <dataValidation type="list" allowBlank="1" showInputMessage="1" showErrorMessage="1" errorTitle="選択してください" sqref="K94:L94 K83:L83 K74:L74 K53:L53" xr:uid="{9C557B99-7B12-BD47-9DB9-E69471816D97}">
      <formula1>"有,無"</formula1>
    </dataValidation>
    <dataValidation type="list" allowBlank="1" showInputMessage="1" showErrorMessage="1" sqref="N78:S78" xr:uid="{7AD9EB65-0CC9-AA40-AA4D-6325105BD83F}">
      <formula1>"パート,アルバイト,期間雇用,季節雇用,研修,その他"</formula1>
    </dataValidation>
    <dataValidation type="textLength" operator="greaterThanOrEqual" allowBlank="1" showInputMessage="1" showErrorMessage="1" errorTitle="入力してください" sqref="K26:AE26 K37:AE37" xr:uid="{35E96976-9A3B-B546-8217-5AF1FBC37008}">
      <formula1>1</formula1>
    </dataValidation>
    <dataValidation type="textLength" imeMode="disabled" allowBlank="1" showInputMessage="1" showErrorMessage="1" errorTitle="正しく入力してください" sqref="K42:L42 N42:O42 Q42:R42 K45:L45 N45:O45 Q45:R45" xr:uid="{412D5874-9EF1-CC4F-B709-92738FD25D48}">
      <formula1>1</formula1>
      <formula2>4</formula2>
    </dataValidation>
    <dataValidation type="custom" imeMode="disabled" allowBlank="1" showInputMessage="1" showErrorMessage="1" sqref="M50:W50 M48:W48" xr:uid="{C3A106DF-2B62-F745-B007-E0384E61A7E9}">
      <formula1>AND(LEN(M48)=LENB(M48))</formula1>
    </dataValidation>
    <dataValidation type="whole" operator="greaterThanOrEqual" allowBlank="1" showInputMessage="1" showErrorMessage="1" sqref="M76:N76 Y90:Z90 M71:N71 U71:V71 O90:P90 S76:T76" xr:uid="{294A56A5-552F-9142-9B38-0DDC33D002F5}">
      <formula1>1</formula1>
    </dataValidation>
    <dataValidation type="textLength" showInputMessage="1" showErrorMessage="1" errorTitle="郵便番号が正しくありません" sqref="K22:L22" xr:uid="{588682FA-61BF-F840-A9E6-85F16049BD3D}">
      <formula1>0</formula1>
      <formula2>999</formula2>
    </dataValidation>
    <dataValidation type="textLength" showInputMessage="1" showErrorMessage="1" error="郵便番号がただしくありません" sqref="N22:O22" xr:uid="{85967917-B2C4-2946-821F-34C51A166404}">
      <formula1>0</formula1>
      <formula2>9999</formula2>
    </dataValidation>
    <dataValidation type="list" allowBlank="1" showInputMessage="1" showErrorMessage="1" sqref="P71 X71 R90 AB90 P76 V76" xr:uid="{B2FE8969-4B6F-5B43-9A61-C2C6781B05FD}">
      <formula1>"1,2,3,4,5,6,7,8,9,10,11,12"</formula1>
    </dataValidation>
    <dataValidation type="list" allowBlank="1" showInputMessage="1" showErrorMessage="1" sqref="R71 Z71 T90 AD90" xr:uid="{0A08DC41-786D-3A40-9001-8778D105459B}">
      <formula1>"1,2,3,4,5,6,7,8,9,10,11,12,13,14,15,16,17,18,19,20,21,22,23,24,25,26,27,28,29,30,31"</formula1>
    </dataValidation>
    <dataValidation type="textLength" allowBlank="1" showInputMessage="1" showErrorMessage="1" errorTitle="郵便番号が正しくありません" sqref="K33:L33" xr:uid="{2FF188F4-3741-4D41-BF66-247361CC96A1}">
      <formula1>1</formula1>
      <formula2>999</formula2>
    </dataValidation>
    <dataValidation type="textLength" allowBlank="1" showInputMessage="1" showErrorMessage="1" error="郵便番号がただしくありません" sqref="N33:O33" xr:uid="{6C00818D-AAEF-1245-9CAE-2A95B6DD86CD}">
      <formula1>1</formula1>
      <formula2>9999</formula2>
    </dataValidation>
    <dataValidation type="list" allowBlank="1" showInputMessage="1" showErrorMessage="1" sqref="S80 O57 P64 P62 P60" xr:uid="{39EB29CF-8427-A748-BBC2-CBE6DF293449}">
      <formula1>"有,無"</formula1>
    </dataValidation>
    <dataValidation type="list" allowBlank="1" showInputMessage="1" showErrorMessage="1" sqref="K25 K36" xr:uid="{AC9A40D6-D075-2042-B3B9-C8639124093C}">
      <formula1>"指定なし,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errorTitle="選択してください" sqref="M16:N16" xr:uid="{C15A36B9-5E61-4543-9578-C0ABE069B036}">
      <formula1>1900</formula1>
      <formula2>2090</formula2>
    </dataValidation>
    <dataValidation type="list" allowBlank="1" showInputMessage="1" showErrorMessage="1" errorTitle="選択してください" sqref="K13:L13" xr:uid="{5E13DF20-9C61-BA45-840A-B8FFF4988425}">
      <formula1>"男性,女性,その他"</formula1>
    </dataValidation>
    <dataValidation type="list" allowBlank="1" showInputMessage="1" showErrorMessage="1" errorTitle="選択してください" sqref="P16" xr:uid="{5EEE9E12-6271-BE48-9692-292E69D1D31D}">
      <formula1>"1,2,3,4,5,6,7,8,9,10,11,12"</formula1>
    </dataValidation>
    <dataValidation type="list" allowBlank="1" showInputMessage="1" showErrorMessage="1" errorTitle="選択してください" sqref="R16" xr:uid="{211BDCE5-929B-3044-A803-4567254F215C}">
      <formula1>"1,2,3,4,5,6,7,8,9,10,11,12,13,14,15,16,17,18,19,20,21,22,23,24,25,26,27,28,29,30,31"</formula1>
    </dataValidation>
    <dataValidation type="textLength" operator="greaterThanOrEqual" showInputMessage="1" showErrorMessage="1" errorTitle="入力してください" sqref="L7:S7 V7:AC7 L10:S10 V10:AC10" xr:uid="{61E7689B-581C-D34C-992A-44671DE7AFC0}">
      <formula1>1</formula1>
    </dataValidation>
    <dataValidation type="list" allowBlank="1" showInputMessage="1" showErrorMessage="1" errorTitle="選択してください" sqref="K35:P35 K24:P24" xr:uid="{AD8A8A50-5AA3-6D40-AE20-59B25E37BA72}">
      <formula1>"指定なし,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31" xr:uid="{5F50CB1F-C21A-4044-9B03-B8632D07251F}">
      <formula1>"◯,　,"</formula1>
    </dataValidation>
    <dataValidation type="textLength" operator="lessThanOrEqual" allowBlank="1" showInputMessage="1" showErrorMessage="1" sqref="K109:AF109" xr:uid="{B575E7AE-7562-7342-8A84-48A141D9D84D}">
      <formula1>810</formula1>
    </dataValidation>
    <dataValidation type="list" allowBlank="1" showInputMessage="1" showErrorMessage="1" sqref="K98:R98" xr:uid="{7CFFE3C3-E91F-5B43-ACD1-99B8E7EC63CE}">
      <formula1>"当該農業法人等で引き続き就業,独立就農,"</formula1>
    </dataValidation>
    <dataValidation type="whole" operator="greaterThanOrEqual" showInputMessage="1" showErrorMessage="1" sqref="K113:L113 U113:V113" xr:uid="{089A4A4D-DEA8-1742-889B-5511A047D149}">
      <formula1>0</formula1>
    </dataValidation>
  </dataValidations>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E4AA-4EA1-6046-8188-F16AC688D673}">
  <sheetPr codeName="Sheet5"/>
  <dimension ref="A1:AR197"/>
  <sheetViews>
    <sheetView showGridLines="0" zoomScaleNormal="100" zoomScaleSheetLayoutView="100" zoomScalePageLayoutView="75" workbookViewId="0">
      <selection activeCell="K15" sqref="K15:P15"/>
    </sheetView>
  </sheetViews>
  <sheetFormatPr baseColWidth="10" defaultColWidth="10.5703125" defaultRowHeight="16"/>
  <cols>
    <col min="1" max="69" width="3.7109375" style="26" customWidth="1"/>
    <col min="70" max="16384" width="10.5703125" style="26"/>
  </cols>
  <sheetData>
    <row r="1" spans="1:43" ht="25" customHeight="1">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43"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3" spans="1:43">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43" ht="15" customHeight="1">
      <c r="A4" s="32" t="s">
        <v>349</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43" s="27" customFormat="1" ht="20">
      <c r="A5" s="574" t="s">
        <v>1343</v>
      </c>
      <c r="B5" s="574"/>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row>
    <row r="6" spans="1:43" ht="5" customHeight="1">
      <c r="A6" s="524">
        <f ca="1">MAX(INDIRECT(ADDRESS(1,COLUMN())):INDIRECT(ADDRESS(ROW()-1,COLUMN())))+1</f>
        <v>1</v>
      </c>
      <c r="B6" s="493" t="str">
        <f>forSystem!N41</f>
        <v>正社員としての採用日</v>
      </c>
      <c r="C6" s="463"/>
      <c r="D6" s="463"/>
      <c r="E6" s="463"/>
      <c r="F6" s="463"/>
      <c r="G6" s="463"/>
      <c r="H6" s="463"/>
      <c r="I6" s="464"/>
      <c r="J6" s="52"/>
      <c r="K6" s="53"/>
      <c r="L6" s="53"/>
      <c r="M6" s="53"/>
      <c r="N6" s="53"/>
      <c r="O6" s="53"/>
      <c r="P6" s="53"/>
      <c r="Q6" s="53"/>
      <c r="R6" s="53"/>
      <c r="S6" s="53"/>
      <c r="T6" s="53"/>
      <c r="U6" s="53"/>
      <c r="V6" s="53"/>
      <c r="W6" s="53"/>
      <c r="X6" s="53"/>
      <c r="Y6" s="53"/>
      <c r="Z6" s="53"/>
      <c r="AA6" s="53"/>
      <c r="AB6" s="53"/>
      <c r="AC6" s="53"/>
      <c r="AD6" s="53"/>
      <c r="AE6" s="53"/>
      <c r="AF6" s="53"/>
      <c r="AG6" s="54"/>
    </row>
    <row r="7" spans="1:43" ht="15" customHeight="1">
      <c r="A7" s="524"/>
      <c r="B7" s="465"/>
      <c r="C7" s="466"/>
      <c r="D7" s="466"/>
      <c r="E7" s="466"/>
      <c r="F7" s="466"/>
      <c r="G7" s="466"/>
      <c r="H7" s="466"/>
      <c r="I7" s="467"/>
      <c r="J7" s="55"/>
      <c r="K7" s="43" t="s">
        <v>152</v>
      </c>
      <c r="L7" s="43"/>
      <c r="M7" s="478">
        <v>2023</v>
      </c>
      <c r="N7" s="479"/>
      <c r="O7" s="34" t="s">
        <v>177</v>
      </c>
      <c r="P7" s="59"/>
      <c r="Q7" s="34" t="s">
        <v>13</v>
      </c>
      <c r="R7" s="59"/>
      <c r="S7" s="80" t="s">
        <v>245</v>
      </c>
      <c r="T7" s="72" t="str">
        <f>IF(OR(M7="",P7="",R7=""),"※入力してください",IF(AND(VALUE(M7&amp;TEXT(P7,"00")&amp;TEXT(R7,"00"))&gt;=forSystem!L31,VALUE(M7&amp;TEXT(P7,"00")&amp;TEXT(R7,"00"))&lt;=forSystem!M31),"","対象外です"))</f>
        <v>※入力してください</v>
      </c>
      <c r="V7" s="123"/>
      <c r="W7" s="85"/>
      <c r="X7" s="43"/>
      <c r="Y7" s="43"/>
      <c r="Z7" s="43"/>
      <c r="AA7" s="43"/>
      <c r="AB7" s="43"/>
      <c r="AC7" s="43"/>
      <c r="AD7" s="43"/>
      <c r="AE7" s="43"/>
      <c r="AF7" s="43"/>
      <c r="AG7" s="44"/>
      <c r="AH7" s="134"/>
      <c r="AI7" s="134"/>
      <c r="AJ7" s="134"/>
      <c r="AK7" s="152"/>
      <c r="AL7" s="134"/>
      <c r="AM7" s="134"/>
      <c r="AN7" s="134"/>
      <c r="AO7" s="134"/>
      <c r="AP7" s="134"/>
      <c r="AQ7" s="134"/>
    </row>
    <row r="8" spans="1:43" ht="15" customHeight="1">
      <c r="A8" s="524"/>
      <c r="B8" s="465"/>
      <c r="C8" s="466"/>
      <c r="D8" s="466"/>
      <c r="E8" s="466"/>
      <c r="F8" s="466"/>
      <c r="G8" s="466"/>
      <c r="H8" s="466"/>
      <c r="I8" s="467"/>
      <c r="J8" s="55"/>
      <c r="K8" s="43"/>
      <c r="M8" s="85" t="str">
        <f>forSystem!N43</f>
        <v>※「独立支援タイプ」の場合は、法人等雇用就農者を採用した日</v>
      </c>
      <c r="V8" s="123"/>
      <c r="W8" s="85"/>
      <c r="X8" s="43"/>
      <c r="Y8" s="43"/>
      <c r="Z8" s="43"/>
      <c r="AA8" s="43"/>
      <c r="AB8" s="43"/>
      <c r="AC8" s="43"/>
      <c r="AD8" s="43"/>
      <c r="AE8" s="43"/>
      <c r="AF8" s="43"/>
      <c r="AG8" s="44"/>
      <c r="AH8" s="134"/>
      <c r="AI8" s="134"/>
      <c r="AJ8" s="134"/>
      <c r="AK8" s="134"/>
      <c r="AL8" s="134"/>
      <c r="AM8" s="134"/>
      <c r="AN8" s="134"/>
      <c r="AO8" s="134"/>
      <c r="AP8" s="134"/>
      <c r="AQ8" s="134"/>
    </row>
    <row r="9" spans="1:43" ht="5" customHeight="1">
      <c r="A9" s="524"/>
      <c r="B9" s="468"/>
      <c r="C9" s="469"/>
      <c r="D9" s="469"/>
      <c r="E9" s="469"/>
      <c r="F9" s="469"/>
      <c r="G9" s="469"/>
      <c r="H9" s="469"/>
      <c r="I9" s="470"/>
      <c r="J9" s="56"/>
      <c r="K9" s="57"/>
      <c r="L9" s="57"/>
      <c r="M9" s="57"/>
      <c r="N9" s="57"/>
      <c r="O9" s="57"/>
      <c r="P9" s="57"/>
      <c r="Q9" s="57"/>
      <c r="R9" s="57"/>
      <c r="S9" s="57"/>
      <c r="T9" s="57"/>
      <c r="U9" s="57"/>
      <c r="V9" s="57"/>
      <c r="W9" s="57"/>
      <c r="X9" s="57"/>
      <c r="Y9" s="57"/>
      <c r="Z9" s="57"/>
      <c r="AA9" s="57"/>
      <c r="AB9" s="57"/>
      <c r="AC9" s="57"/>
      <c r="AD9" s="57"/>
      <c r="AE9" s="57"/>
      <c r="AF9" s="57"/>
      <c r="AG9" s="58"/>
      <c r="AH9" s="134"/>
      <c r="AI9" s="134"/>
      <c r="AJ9" s="134"/>
      <c r="AK9" s="134"/>
      <c r="AL9" s="134"/>
      <c r="AM9" s="134"/>
      <c r="AN9" s="134"/>
      <c r="AO9" s="134"/>
      <c r="AP9" s="134"/>
      <c r="AQ9" s="134"/>
    </row>
    <row r="10" spans="1:43" ht="5" customHeight="1">
      <c r="A10" s="524">
        <f ca="1">MAX(INDIRECT(ADDRESS(1,COLUMN())):INDIRECT(ADDRESS(ROW()-1,COLUMN())))+1</f>
        <v>2</v>
      </c>
      <c r="B10" s="493" t="str">
        <f>forSystem!N42</f>
        <v>正社員としての勤務開始日</v>
      </c>
      <c r="C10" s="463"/>
      <c r="D10" s="463"/>
      <c r="E10" s="463"/>
      <c r="F10" s="463"/>
      <c r="G10" s="463"/>
      <c r="H10" s="463"/>
      <c r="I10" s="464"/>
      <c r="J10" s="52"/>
      <c r="K10" s="53"/>
      <c r="L10" s="53"/>
      <c r="M10" s="53"/>
      <c r="N10" s="53"/>
      <c r="O10" s="53"/>
      <c r="P10" s="53"/>
      <c r="Q10" s="53"/>
      <c r="R10" s="53"/>
      <c r="S10" s="53"/>
      <c r="T10" s="53"/>
      <c r="U10" s="53"/>
      <c r="V10" s="53"/>
      <c r="W10" s="53"/>
      <c r="X10" s="53"/>
      <c r="Y10" s="53"/>
      <c r="Z10" s="53"/>
      <c r="AA10" s="53"/>
      <c r="AB10" s="53"/>
      <c r="AC10" s="53"/>
      <c r="AD10" s="53"/>
      <c r="AE10" s="53"/>
      <c r="AF10" s="53"/>
      <c r="AG10" s="54"/>
      <c r="AH10" s="134"/>
      <c r="AI10" s="134"/>
      <c r="AJ10" s="134"/>
      <c r="AK10" s="134"/>
      <c r="AL10" s="134"/>
      <c r="AM10" s="134"/>
      <c r="AN10" s="134"/>
      <c r="AO10" s="134"/>
      <c r="AP10" s="134"/>
      <c r="AQ10" s="134"/>
    </row>
    <row r="11" spans="1:43" ht="15" customHeight="1">
      <c r="A11" s="524"/>
      <c r="B11" s="465"/>
      <c r="C11" s="466"/>
      <c r="D11" s="466"/>
      <c r="E11" s="466"/>
      <c r="F11" s="466"/>
      <c r="G11" s="466"/>
      <c r="H11" s="466"/>
      <c r="I11" s="467"/>
      <c r="J11" s="55"/>
      <c r="K11" s="43" t="s">
        <v>152</v>
      </c>
      <c r="L11" s="43"/>
      <c r="M11" s="478">
        <v>2023</v>
      </c>
      <c r="N11" s="479"/>
      <c r="O11" s="34" t="s">
        <v>177</v>
      </c>
      <c r="P11" s="59"/>
      <c r="Q11" s="34" t="s">
        <v>13</v>
      </c>
      <c r="R11" s="59"/>
      <c r="S11" s="80" t="s">
        <v>16</v>
      </c>
      <c r="T11" s="72" t="str">
        <f>IF(OR(M11="",P11="",R11=""),"※入力してください",IF(M7&amp;"/"&amp;P7&amp;"/"&amp;R7 &gt;M11&amp;"/"&amp;P11&amp;"/"&amp;R11,"※正社員採用日以降の日付を入力してください",""))</f>
        <v>※入力してください</v>
      </c>
      <c r="W11" s="85"/>
      <c r="X11" s="43"/>
      <c r="Y11" s="43"/>
      <c r="Z11" s="43"/>
      <c r="AA11" s="43"/>
      <c r="AB11" s="43"/>
      <c r="AC11" s="43"/>
      <c r="AD11" s="43"/>
      <c r="AE11" s="43"/>
      <c r="AF11" s="43"/>
      <c r="AG11" s="44"/>
      <c r="AH11" s="134"/>
      <c r="AI11" s="134"/>
      <c r="AJ11" s="134"/>
      <c r="AK11" s="134"/>
      <c r="AL11" s="134"/>
      <c r="AM11" s="134"/>
      <c r="AN11" s="134"/>
      <c r="AO11" s="134"/>
      <c r="AP11" s="134"/>
      <c r="AQ11" s="134"/>
    </row>
    <row r="12" spans="1:43" ht="15" customHeight="1">
      <c r="A12" s="524"/>
      <c r="B12" s="465"/>
      <c r="C12" s="466"/>
      <c r="D12" s="466"/>
      <c r="E12" s="466"/>
      <c r="F12" s="466"/>
      <c r="G12" s="466"/>
      <c r="H12" s="466"/>
      <c r="I12" s="467"/>
      <c r="J12" s="55"/>
      <c r="K12" s="43"/>
      <c r="L12" s="80"/>
      <c r="M12" s="85" t="str">
        <f>forSystem!N43</f>
        <v>※「独立支援タイプ」の場合は、法人等雇用就農者を採用した日</v>
      </c>
      <c r="N12" s="80"/>
      <c r="O12" s="80"/>
      <c r="P12" s="80"/>
      <c r="Q12" s="80"/>
      <c r="R12" s="80"/>
      <c r="S12" s="80"/>
      <c r="T12" s="51"/>
      <c r="V12" s="122"/>
      <c r="W12" s="85"/>
      <c r="X12" s="43"/>
      <c r="Y12" s="43"/>
      <c r="Z12" s="43"/>
      <c r="AA12" s="43"/>
      <c r="AB12" s="43"/>
      <c r="AC12" s="43"/>
      <c r="AD12" s="43"/>
      <c r="AE12" s="43"/>
      <c r="AF12" s="43"/>
      <c r="AG12" s="44"/>
      <c r="AH12" s="134"/>
      <c r="AI12" s="134"/>
      <c r="AJ12" s="134"/>
      <c r="AK12" s="134"/>
      <c r="AL12" s="134"/>
      <c r="AM12" s="134"/>
      <c r="AN12" s="134"/>
      <c r="AO12" s="134"/>
      <c r="AP12" s="134"/>
      <c r="AQ12" s="134"/>
    </row>
    <row r="13" spans="1:43" ht="5" customHeight="1">
      <c r="A13" s="524"/>
      <c r="B13" s="468"/>
      <c r="C13" s="469"/>
      <c r="D13" s="469"/>
      <c r="E13" s="469"/>
      <c r="F13" s="469"/>
      <c r="G13" s="469"/>
      <c r="H13" s="469"/>
      <c r="I13" s="470"/>
      <c r="J13" s="56"/>
      <c r="K13" s="57"/>
      <c r="L13" s="57"/>
      <c r="M13" s="57"/>
      <c r="N13" s="57"/>
      <c r="O13" s="57"/>
      <c r="P13" s="57"/>
      <c r="Q13" s="57"/>
      <c r="R13" s="57"/>
      <c r="S13" s="57"/>
      <c r="T13" s="57"/>
      <c r="U13" s="57"/>
      <c r="V13" s="57"/>
      <c r="W13" s="57"/>
      <c r="X13" s="57"/>
      <c r="Y13" s="57"/>
      <c r="Z13" s="57"/>
      <c r="AA13" s="57"/>
      <c r="AB13" s="57"/>
      <c r="AC13" s="57"/>
      <c r="AD13" s="57"/>
      <c r="AE13" s="57"/>
      <c r="AF13" s="57"/>
      <c r="AG13" s="58"/>
      <c r="AH13" s="134"/>
      <c r="AI13" s="134"/>
      <c r="AJ13" s="134"/>
      <c r="AK13" s="134"/>
      <c r="AL13" s="134"/>
      <c r="AM13" s="134"/>
      <c r="AN13" s="134"/>
      <c r="AO13" s="134"/>
      <c r="AP13" s="134"/>
      <c r="AQ13" s="134"/>
    </row>
    <row r="14" spans="1:43" ht="5" customHeight="1">
      <c r="A14" s="524">
        <f ca="1">MAX(INDIRECT(ADDRESS(1,COLUMN())):INDIRECT(ADDRESS(ROW()-1,COLUMN())))+1</f>
        <v>3</v>
      </c>
      <c r="B14" s="525" t="s">
        <v>143</v>
      </c>
      <c r="C14" s="525"/>
      <c r="D14" s="525"/>
      <c r="E14" s="525"/>
      <c r="F14" s="525"/>
      <c r="G14" s="525"/>
      <c r="H14" s="525"/>
      <c r="I14" s="525"/>
      <c r="J14" s="63"/>
      <c r="K14" s="64"/>
      <c r="L14" s="64"/>
      <c r="M14" s="64"/>
      <c r="N14" s="64"/>
      <c r="O14" s="64"/>
      <c r="P14" s="64"/>
      <c r="Q14" s="64"/>
      <c r="R14" s="64"/>
      <c r="S14" s="64"/>
      <c r="T14" s="64"/>
      <c r="U14" s="64"/>
      <c r="V14" s="64"/>
      <c r="W14" s="64"/>
      <c r="X14" s="64"/>
      <c r="Y14" s="64"/>
      <c r="Z14" s="64"/>
      <c r="AA14" s="64"/>
      <c r="AB14" s="64"/>
      <c r="AC14" s="64"/>
      <c r="AD14" s="64"/>
      <c r="AE14" s="64"/>
      <c r="AF14" s="64"/>
      <c r="AG14" s="65"/>
      <c r="AH14" s="134"/>
      <c r="AI14" s="134"/>
      <c r="AJ14" s="134"/>
      <c r="AK14" s="134"/>
      <c r="AL14" s="134"/>
      <c r="AM14" s="134"/>
      <c r="AN14" s="134"/>
      <c r="AO14" s="134"/>
      <c r="AP14" s="134"/>
      <c r="AQ14" s="134"/>
    </row>
    <row r="15" spans="1:43" ht="15" customHeight="1">
      <c r="A15" s="524"/>
      <c r="B15" s="525"/>
      <c r="C15" s="525"/>
      <c r="D15" s="525"/>
      <c r="E15" s="525"/>
      <c r="F15" s="525"/>
      <c r="G15" s="525"/>
      <c r="H15" s="525"/>
      <c r="I15" s="525"/>
      <c r="J15" s="47"/>
      <c r="K15" s="517"/>
      <c r="L15" s="518"/>
      <c r="M15" s="518"/>
      <c r="N15" s="518"/>
      <c r="O15" s="518"/>
      <c r="P15" s="519"/>
      <c r="Q15" s="72" t="str">
        <f>IF(K15="","※入力してください","")</f>
        <v>※入力してください</v>
      </c>
      <c r="R15" s="39"/>
      <c r="S15" s="39"/>
      <c r="T15" s="39"/>
      <c r="U15" s="39"/>
      <c r="V15" s="39"/>
      <c r="W15" s="39"/>
      <c r="X15" s="39"/>
      <c r="Y15" s="39"/>
      <c r="Z15" s="39"/>
      <c r="AA15" s="39"/>
      <c r="AB15" s="39"/>
      <c r="AC15" s="39"/>
      <c r="AD15" s="39"/>
      <c r="AE15" s="39"/>
      <c r="AF15" s="39"/>
      <c r="AG15" s="45"/>
      <c r="AH15" s="134"/>
      <c r="AI15" s="134"/>
      <c r="AJ15" s="134"/>
      <c r="AK15" s="134"/>
      <c r="AL15" s="134"/>
      <c r="AM15" s="134"/>
      <c r="AN15" s="134"/>
      <c r="AO15" s="134"/>
      <c r="AP15" s="134"/>
      <c r="AQ15" s="134"/>
    </row>
    <row r="16" spans="1:43" ht="15" customHeight="1">
      <c r="A16" s="524"/>
      <c r="B16" s="525"/>
      <c r="C16" s="525"/>
      <c r="D16" s="525"/>
      <c r="E16" s="525"/>
      <c r="F16" s="525"/>
      <c r="G16" s="525"/>
      <c r="H16" s="525"/>
      <c r="I16" s="525"/>
      <c r="J16" s="47"/>
      <c r="K16" s="39" t="s">
        <v>18</v>
      </c>
      <c r="L16" s="39"/>
      <c r="M16" s="39"/>
      <c r="N16" s="39"/>
      <c r="O16" s="39"/>
      <c r="P16" s="39"/>
      <c r="Q16" s="39"/>
      <c r="R16" s="39"/>
      <c r="S16" s="39"/>
      <c r="T16" s="39"/>
      <c r="U16" s="39"/>
      <c r="V16" s="39"/>
      <c r="W16" s="39"/>
      <c r="X16" s="39"/>
      <c r="Y16" s="39"/>
      <c r="Z16" s="39"/>
      <c r="AA16" s="39"/>
      <c r="AB16" s="39"/>
      <c r="AC16" s="39"/>
      <c r="AD16" s="39"/>
      <c r="AE16" s="39"/>
      <c r="AF16" s="39"/>
      <c r="AG16" s="45"/>
      <c r="AH16" s="134"/>
      <c r="AI16" s="134"/>
      <c r="AJ16" s="134"/>
      <c r="AK16" s="134"/>
      <c r="AL16" s="134"/>
      <c r="AM16" s="134"/>
      <c r="AN16" s="134"/>
      <c r="AO16" s="134"/>
      <c r="AP16" s="134"/>
      <c r="AQ16" s="134"/>
    </row>
    <row r="17" spans="1:43" ht="5" customHeight="1">
      <c r="A17" s="524"/>
      <c r="B17" s="525"/>
      <c r="C17" s="525"/>
      <c r="D17" s="525"/>
      <c r="E17" s="525"/>
      <c r="F17" s="525"/>
      <c r="G17" s="525"/>
      <c r="H17" s="525"/>
      <c r="I17" s="525"/>
      <c r="J17" s="47"/>
      <c r="K17" s="33"/>
      <c r="L17" s="39"/>
      <c r="M17" s="39"/>
      <c r="N17" s="39"/>
      <c r="O17" s="39"/>
      <c r="P17" s="39"/>
      <c r="Q17" s="39"/>
      <c r="R17" s="39"/>
      <c r="S17" s="39"/>
      <c r="T17" s="39"/>
      <c r="U17" s="39"/>
      <c r="V17" s="39"/>
      <c r="W17" s="39"/>
      <c r="X17" s="39"/>
      <c r="Y17" s="39"/>
      <c r="Z17" s="39"/>
      <c r="AA17" s="39"/>
      <c r="AB17" s="39"/>
      <c r="AC17" s="39"/>
      <c r="AD17" s="39"/>
      <c r="AE17" s="39"/>
      <c r="AF17" s="39"/>
      <c r="AG17" s="45"/>
      <c r="AH17" s="134"/>
      <c r="AI17" s="134"/>
      <c r="AJ17" s="134"/>
      <c r="AK17" s="134"/>
      <c r="AL17" s="134"/>
      <c r="AM17" s="134"/>
      <c r="AN17" s="134"/>
      <c r="AO17" s="134"/>
      <c r="AP17" s="134"/>
      <c r="AQ17" s="134"/>
    </row>
    <row r="18" spans="1:43" ht="15" customHeight="1">
      <c r="A18" s="524"/>
      <c r="B18" s="525"/>
      <c r="C18" s="525"/>
      <c r="D18" s="525"/>
      <c r="E18" s="525"/>
      <c r="F18" s="525"/>
      <c r="G18" s="525"/>
      <c r="H18" s="525"/>
      <c r="I18" s="525"/>
      <c r="J18" s="47"/>
      <c r="K18" s="39" t="s">
        <v>41</v>
      </c>
      <c r="L18" s="39"/>
      <c r="M18" s="39"/>
      <c r="N18" s="39" t="s">
        <v>212</v>
      </c>
      <c r="O18" s="39"/>
      <c r="P18" s="520"/>
      <c r="Q18" s="521"/>
      <c r="R18" s="39" t="s">
        <v>10</v>
      </c>
      <c r="S18" s="67"/>
      <c r="T18" s="39" t="s">
        <v>13</v>
      </c>
      <c r="U18" s="67"/>
      <c r="V18" s="94"/>
      <c r="W18" s="46" t="s">
        <v>214</v>
      </c>
      <c r="X18" s="46"/>
      <c r="Y18" s="520"/>
      <c r="Z18" s="521"/>
      <c r="AA18" s="39" t="s">
        <v>203</v>
      </c>
      <c r="AB18" s="67"/>
      <c r="AC18" s="39" t="s">
        <v>202</v>
      </c>
      <c r="AD18" s="67"/>
      <c r="AE18" s="46" t="s">
        <v>16</v>
      </c>
      <c r="AF18" s="39" t="s">
        <v>156</v>
      </c>
      <c r="AG18" s="45"/>
      <c r="AH18" s="134"/>
      <c r="AI18" s="134"/>
      <c r="AJ18" s="134"/>
      <c r="AK18" s="134"/>
      <c r="AL18" s="134"/>
      <c r="AM18" s="134"/>
      <c r="AN18" s="134"/>
      <c r="AO18" s="134"/>
      <c r="AP18" s="134"/>
      <c r="AQ18" s="134"/>
    </row>
    <row r="19" spans="1:43" ht="16" customHeight="1">
      <c r="A19" s="524"/>
      <c r="B19" s="525"/>
      <c r="C19" s="525"/>
      <c r="D19" s="525"/>
      <c r="E19" s="525"/>
      <c r="F19" s="525"/>
      <c r="G19" s="525"/>
      <c r="H19" s="525"/>
      <c r="I19" s="525"/>
      <c r="J19" s="48"/>
      <c r="K19" s="49"/>
      <c r="L19" s="49"/>
      <c r="M19" s="49"/>
      <c r="N19" s="49"/>
      <c r="O19" s="49"/>
      <c r="P19" s="73" t="str">
        <f>IF(K15="雇用期間の定め有り",IF(OR(P18="",S18="",U18=""),"※入力してください",""),"")</f>
        <v/>
      </c>
      <c r="Q19" s="49"/>
      <c r="R19" s="49"/>
      <c r="S19" s="49"/>
      <c r="T19" s="49"/>
      <c r="U19" s="49"/>
      <c r="V19" s="49"/>
      <c r="W19" s="49"/>
      <c r="X19" s="73"/>
      <c r="Y19" s="73" t="str">
        <f>IF(K15="雇用期間の定め有り",IF(OR(Y18="",AB18="",AD18=""),"※入力してください",""),"")</f>
        <v/>
      </c>
      <c r="Z19" s="49"/>
      <c r="AA19" s="49"/>
      <c r="AB19" s="49"/>
      <c r="AC19" s="49"/>
      <c r="AD19" s="49"/>
      <c r="AE19" s="49"/>
      <c r="AF19" s="49"/>
      <c r="AG19" s="50"/>
      <c r="AH19" s="134"/>
      <c r="AI19" s="134"/>
      <c r="AJ19" s="134"/>
      <c r="AK19" s="134"/>
      <c r="AL19" s="134"/>
      <c r="AM19" s="134"/>
      <c r="AN19" s="134"/>
      <c r="AO19" s="134"/>
      <c r="AP19" s="134"/>
      <c r="AQ19" s="134"/>
    </row>
    <row r="20" spans="1:43" ht="5" customHeight="1">
      <c r="A20" s="524">
        <f ca="1">MAX(INDIRECT(ADDRESS(1,COLUMN())):INDIRECT(ADDRESS(ROW()-1,COLUMN())))+1</f>
        <v>4</v>
      </c>
      <c r="B20" s="525" t="s">
        <v>142</v>
      </c>
      <c r="C20" s="525"/>
      <c r="D20" s="525"/>
      <c r="E20" s="525"/>
      <c r="F20" s="525"/>
      <c r="G20" s="525"/>
      <c r="H20" s="525"/>
      <c r="I20" s="525"/>
      <c r="J20" s="63"/>
      <c r="K20" s="64"/>
      <c r="L20" s="64"/>
      <c r="M20" s="64"/>
      <c r="N20" s="64"/>
      <c r="O20" s="64"/>
      <c r="P20" s="64"/>
      <c r="Q20" s="64"/>
      <c r="R20" s="64"/>
      <c r="S20" s="64"/>
      <c r="T20" s="64"/>
      <c r="U20" s="64"/>
      <c r="V20" s="64"/>
      <c r="W20" s="64"/>
      <c r="X20" s="64"/>
      <c r="Y20" s="64"/>
      <c r="Z20" s="64"/>
      <c r="AA20" s="64"/>
      <c r="AB20" s="64"/>
      <c r="AC20" s="64"/>
      <c r="AD20" s="64"/>
      <c r="AE20" s="64"/>
      <c r="AF20" s="64"/>
      <c r="AG20" s="65"/>
      <c r="AH20" s="134"/>
      <c r="AI20" s="134"/>
      <c r="AJ20" s="134"/>
      <c r="AK20" s="134"/>
      <c r="AL20" s="134"/>
      <c r="AM20" s="134"/>
      <c r="AN20" s="134"/>
      <c r="AO20" s="134"/>
      <c r="AP20" s="134"/>
      <c r="AQ20" s="134"/>
    </row>
    <row r="21" spans="1:43" ht="15" customHeight="1">
      <c r="A21" s="524"/>
      <c r="B21" s="525"/>
      <c r="C21" s="525"/>
      <c r="D21" s="525"/>
      <c r="E21" s="525"/>
      <c r="F21" s="525"/>
      <c r="G21" s="525"/>
      <c r="H21" s="525"/>
      <c r="I21" s="525"/>
      <c r="J21" s="47"/>
      <c r="K21" s="517"/>
      <c r="L21" s="518"/>
      <c r="M21" s="518"/>
      <c r="N21" s="519"/>
      <c r="O21" s="39"/>
      <c r="P21" s="39" t="s">
        <v>42</v>
      </c>
      <c r="Q21" s="39"/>
      <c r="R21" s="39"/>
      <c r="S21" s="39"/>
      <c r="T21" s="517"/>
      <c r="U21" s="518"/>
      <c r="V21" s="518"/>
      <c r="W21" s="518"/>
      <c r="X21" s="518"/>
      <c r="Y21" s="518"/>
      <c r="Z21" s="518"/>
      <c r="AA21" s="518"/>
      <c r="AB21" s="518"/>
      <c r="AC21" s="518"/>
      <c r="AD21" s="518"/>
      <c r="AE21" s="518"/>
      <c r="AF21" s="519"/>
      <c r="AG21" s="45"/>
      <c r="AH21" s="134"/>
      <c r="AI21" s="134"/>
      <c r="AJ21" s="134"/>
      <c r="AK21" s="134"/>
      <c r="AL21" s="134"/>
      <c r="AM21" s="134"/>
      <c r="AN21" s="134"/>
      <c r="AO21" s="134"/>
      <c r="AP21" s="134"/>
      <c r="AQ21" s="134"/>
    </row>
    <row r="22" spans="1:43">
      <c r="A22" s="524"/>
      <c r="B22" s="525"/>
      <c r="C22" s="525"/>
      <c r="D22" s="525"/>
      <c r="E22" s="525"/>
      <c r="F22" s="525"/>
      <c r="G22" s="525"/>
      <c r="H22" s="525"/>
      <c r="I22" s="525"/>
      <c r="J22" s="48"/>
      <c r="K22" s="73" t="str">
        <f>IF(K21="","※入力してください","")</f>
        <v>※入力してください</v>
      </c>
      <c r="L22" s="49"/>
      <c r="M22" s="49"/>
      <c r="N22" s="49"/>
      <c r="O22" s="49"/>
      <c r="P22" s="49"/>
      <c r="Q22" s="49"/>
      <c r="R22" s="49"/>
      <c r="S22" s="49"/>
      <c r="T22" s="72" t="str">
        <f>IF(K21="その他",IF(T21="","※入力してください",""),"")</f>
        <v/>
      </c>
      <c r="U22" s="49"/>
      <c r="V22" s="49"/>
      <c r="W22" s="49"/>
      <c r="X22" s="49"/>
      <c r="Y22" s="49"/>
      <c r="Z22" s="49"/>
      <c r="AA22" s="49"/>
      <c r="AB22" s="49"/>
      <c r="AC22" s="49"/>
      <c r="AD22" s="49"/>
      <c r="AE22" s="49"/>
      <c r="AF22" s="49"/>
      <c r="AG22" s="50"/>
      <c r="AH22" s="134"/>
      <c r="AI22" s="134"/>
      <c r="AJ22" s="134"/>
      <c r="AK22" s="134"/>
      <c r="AL22" s="134"/>
      <c r="AM22" s="134"/>
      <c r="AN22" s="134"/>
      <c r="AO22" s="134"/>
      <c r="AP22" s="134"/>
      <c r="AQ22" s="134"/>
    </row>
    <row r="23" spans="1:43" ht="5" customHeight="1">
      <c r="A23" s="524">
        <f ca="1">MAX(INDIRECT(ADDRESS(1,COLUMN())):INDIRECT(ADDRESS(ROW()-1,COLUMN())))+1</f>
        <v>5</v>
      </c>
      <c r="B23" s="525" t="s">
        <v>141</v>
      </c>
      <c r="C23" s="525"/>
      <c r="D23" s="525"/>
      <c r="E23" s="525"/>
      <c r="F23" s="525"/>
      <c r="G23" s="525"/>
      <c r="H23" s="525"/>
      <c r="I23" s="525"/>
      <c r="J23" s="63"/>
      <c r="K23" s="64"/>
      <c r="L23" s="64"/>
      <c r="M23" s="64"/>
      <c r="N23" s="64"/>
      <c r="O23" s="64"/>
      <c r="P23" s="64"/>
      <c r="Q23" s="64"/>
      <c r="R23" s="64"/>
      <c r="S23" s="64"/>
      <c r="T23" s="64"/>
      <c r="U23" s="64"/>
      <c r="V23" s="64"/>
      <c r="W23" s="64"/>
      <c r="X23" s="64"/>
      <c r="Y23" s="64"/>
      <c r="Z23" s="64"/>
      <c r="AA23" s="64"/>
      <c r="AB23" s="64"/>
      <c r="AC23" s="64"/>
      <c r="AD23" s="64"/>
      <c r="AE23" s="64"/>
      <c r="AF23" s="64"/>
      <c r="AG23" s="65"/>
      <c r="AH23" s="134"/>
      <c r="AI23" s="134"/>
      <c r="AJ23" s="134"/>
      <c r="AK23" s="134"/>
      <c r="AL23" s="134"/>
      <c r="AM23" s="134"/>
      <c r="AN23" s="134"/>
      <c r="AO23" s="134"/>
      <c r="AP23" s="134"/>
      <c r="AQ23" s="134"/>
    </row>
    <row r="24" spans="1:43" ht="15" customHeight="1">
      <c r="A24" s="524"/>
      <c r="B24" s="525"/>
      <c r="C24" s="525"/>
      <c r="D24" s="525"/>
      <c r="E24" s="525"/>
      <c r="F24" s="525"/>
      <c r="G24" s="525"/>
      <c r="H24" s="525"/>
      <c r="I24" s="525"/>
      <c r="J24" s="47"/>
      <c r="K24" s="575"/>
      <c r="L24" s="576"/>
      <c r="M24" s="576"/>
      <c r="N24" s="576"/>
      <c r="O24" s="576"/>
      <c r="P24" s="576"/>
      <c r="Q24" s="576"/>
      <c r="R24" s="576"/>
      <c r="S24" s="576"/>
      <c r="T24" s="576"/>
      <c r="U24" s="576"/>
      <c r="V24" s="576"/>
      <c r="W24" s="576"/>
      <c r="X24" s="576"/>
      <c r="Y24" s="576"/>
      <c r="Z24" s="576"/>
      <c r="AA24" s="576"/>
      <c r="AB24" s="576"/>
      <c r="AC24" s="576"/>
      <c r="AD24" s="576"/>
      <c r="AE24" s="576"/>
      <c r="AF24" s="577"/>
      <c r="AG24" s="45"/>
      <c r="AH24" s="134"/>
      <c r="AI24" s="134"/>
      <c r="AJ24" s="134"/>
      <c r="AK24" s="134"/>
      <c r="AL24" s="134"/>
      <c r="AM24" s="134"/>
      <c r="AN24" s="134"/>
      <c r="AO24" s="134"/>
      <c r="AP24" s="134"/>
      <c r="AQ24" s="134"/>
    </row>
    <row r="25" spans="1:43">
      <c r="A25" s="524"/>
      <c r="B25" s="525"/>
      <c r="C25" s="525"/>
      <c r="D25" s="525"/>
      <c r="E25" s="525"/>
      <c r="F25" s="525"/>
      <c r="G25" s="525"/>
      <c r="H25" s="525"/>
      <c r="I25" s="525"/>
      <c r="J25" s="48"/>
      <c r="K25" s="73" t="str">
        <f>IF(K24="","※入力してください","")</f>
        <v>※入力してください</v>
      </c>
      <c r="L25" s="49"/>
      <c r="M25" s="49"/>
      <c r="N25" s="49"/>
      <c r="O25" s="49"/>
      <c r="P25" s="49"/>
      <c r="Q25" s="49"/>
      <c r="R25" s="49"/>
      <c r="S25" s="49"/>
      <c r="T25" s="49"/>
      <c r="U25" s="49"/>
      <c r="V25" s="49"/>
      <c r="W25" s="49"/>
      <c r="X25" s="49"/>
      <c r="Y25" s="49"/>
      <c r="Z25" s="49"/>
      <c r="AA25" s="49"/>
      <c r="AB25" s="49"/>
      <c r="AC25" s="49"/>
      <c r="AD25" s="49"/>
      <c r="AE25" s="49"/>
      <c r="AF25" s="49"/>
      <c r="AG25" s="50"/>
      <c r="AH25" s="134"/>
      <c r="AI25" s="134"/>
      <c r="AJ25" s="134"/>
      <c r="AK25" s="134"/>
      <c r="AL25" s="134"/>
      <c r="AM25" s="134"/>
      <c r="AN25" s="134"/>
      <c r="AO25" s="134"/>
      <c r="AP25" s="134"/>
      <c r="AQ25" s="134"/>
    </row>
    <row r="26" spans="1:43" ht="5" customHeight="1">
      <c r="A26" s="524">
        <f ca="1">MAX(INDIRECT(ADDRESS(1,COLUMN())):INDIRECT(ADDRESS(ROW()-1,COLUMN())))+1</f>
        <v>6</v>
      </c>
      <c r="B26" s="525" t="s">
        <v>140</v>
      </c>
      <c r="C26" s="525"/>
      <c r="D26" s="525"/>
      <c r="E26" s="525"/>
      <c r="F26" s="525"/>
      <c r="G26" s="525"/>
      <c r="H26" s="525"/>
      <c r="I26" s="525"/>
      <c r="J26" s="63"/>
      <c r="K26" s="64"/>
      <c r="L26" s="64"/>
      <c r="M26" s="64"/>
      <c r="N26" s="64"/>
      <c r="O26" s="64"/>
      <c r="P26" s="64"/>
      <c r="Q26" s="64"/>
      <c r="R26" s="64"/>
      <c r="S26" s="64"/>
      <c r="T26" s="64"/>
      <c r="U26" s="64"/>
      <c r="V26" s="64"/>
      <c r="W26" s="64"/>
      <c r="X26" s="64"/>
      <c r="Y26" s="64"/>
      <c r="Z26" s="64"/>
      <c r="AA26" s="64"/>
      <c r="AB26" s="64"/>
      <c r="AC26" s="64"/>
      <c r="AD26" s="64"/>
      <c r="AE26" s="64"/>
      <c r="AF26" s="64"/>
      <c r="AG26" s="65"/>
      <c r="AH26" s="134"/>
      <c r="AI26" s="134"/>
      <c r="AJ26" s="134"/>
      <c r="AK26" s="134"/>
      <c r="AL26" s="134"/>
      <c r="AM26" s="134"/>
      <c r="AN26" s="134"/>
      <c r="AO26" s="134"/>
      <c r="AP26" s="134"/>
      <c r="AQ26" s="134"/>
    </row>
    <row r="27" spans="1:43" ht="15" customHeight="1">
      <c r="A27" s="524"/>
      <c r="B27" s="525"/>
      <c r="C27" s="525"/>
      <c r="D27" s="525"/>
      <c r="E27" s="525"/>
      <c r="F27" s="525"/>
      <c r="G27" s="525"/>
      <c r="H27" s="525"/>
      <c r="I27" s="525"/>
      <c r="J27" s="47"/>
      <c r="K27" s="575"/>
      <c r="L27" s="576"/>
      <c r="M27" s="576"/>
      <c r="N27" s="576"/>
      <c r="O27" s="576"/>
      <c r="P27" s="576"/>
      <c r="Q27" s="576"/>
      <c r="R27" s="576"/>
      <c r="S27" s="576"/>
      <c r="T27" s="576"/>
      <c r="U27" s="576"/>
      <c r="V27" s="576"/>
      <c r="W27" s="576"/>
      <c r="X27" s="576"/>
      <c r="Y27" s="576"/>
      <c r="Z27" s="576"/>
      <c r="AA27" s="576"/>
      <c r="AB27" s="576"/>
      <c r="AC27" s="576"/>
      <c r="AD27" s="576"/>
      <c r="AE27" s="576"/>
      <c r="AF27" s="577"/>
      <c r="AG27" s="45"/>
      <c r="AH27" s="134"/>
      <c r="AI27" s="134"/>
      <c r="AJ27" s="134"/>
      <c r="AK27" s="134"/>
      <c r="AL27" s="134"/>
      <c r="AM27" s="134"/>
      <c r="AN27" s="134"/>
      <c r="AO27" s="134"/>
      <c r="AP27" s="134"/>
      <c r="AQ27" s="134"/>
    </row>
    <row r="28" spans="1:43">
      <c r="A28" s="524"/>
      <c r="B28" s="525"/>
      <c r="C28" s="525"/>
      <c r="D28" s="525"/>
      <c r="E28" s="525"/>
      <c r="F28" s="525"/>
      <c r="G28" s="525"/>
      <c r="H28" s="525"/>
      <c r="I28" s="525"/>
      <c r="J28" s="48"/>
      <c r="K28" s="73" t="str">
        <f>IF(K27="","※入力してください","")</f>
        <v>※入力してください</v>
      </c>
      <c r="L28" s="49"/>
      <c r="M28" s="49"/>
      <c r="N28" s="49"/>
      <c r="O28" s="49"/>
      <c r="P28" s="49"/>
      <c r="Q28" s="49"/>
      <c r="R28" s="49"/>
      <c r="S28" s="49"/>
      <c r="T28" s="49"/>
      <c r="U28" s="49"/>
      <c r="V28" s="49"/>
      <c r="W28" s="49"/>
      <c r="X28" s="49"/>
      <c r="Y28" s="49"/>
      <c r="Z28" s="49"/>
      <c r="AA28" s="49"/>
      <c r="AB28" s="49"/>
      <c r="AC28" s="49"/>
      <c r="AD28" s="49"/>
      <c r="AE28" s="49"/>
      <c r="AF28" s="49"/>
      <c r="AG28" s="50"/>
      <c r="AH28" s="134"/>
      <c r="AI28" s="134"/>
      <c r="AJ28" s="134"/>
      <c r="AK28" s="134"/>
      <c r="AL28" s="134"/>
      <c r="AM28" s="134"/>
      <c r="AN28" s="134"/>
      <c r="AO28" s="134"/>
      <c r="AP28" s="134"/>
      <c r="AQ28" s="134"/>
    </row>
    <row r="29" spans="1:43" ht="5" customHeight="1">
      <c r="A29" s="581">
        <f ca="1">MAX(INDIRECT(ADDRESS(1,COLUMN())):INDIRECT(ADDRESS(ROW()-1,COLUMN())))+1</f>
        <v>7</v>
      </c>
      <c r="B29" s="585" t="s">
        <v>139</v>
      </c>
      <c r="C29" s="585"/>
      <c r="D29" s="585"/>
      <c r="E29" s="585"/>
      <c r="F29" s="585"/>
      <c r="G29" s="585"/>
      <c r="H29" s="585"/>
      <c r="I29" s="585"/>
      <c r="J29" s="63"/>
      <c r="K29" s="64"/>
      <c r="L29" s="64"/>
      <c r="M29" s="64"/>
      <c r="N29" s="64"/>
      <c r="O29" s="64"/>
      <c r="P29" s="64"/>
      <c r="Q29" s="64"/>
      <c r="R29" s="64"/>
      <c r="S29" s="64"/>
      <c r="T29" s="64"/>
      <c r="U29" s="64"/>
      <c r="V29" s="64"/>
      <c r="W29" s="64"/>
      <c r="X29" s="64"/>
      <c r="Y29" s="64"/>
      <c r="Z29" s="64"/>
      <c r="AA29" s="64"/>
      <c r="AB29" s="64"/>
      <c r="AC29" s="64"/>
      <c r="AD29" s="64"/>
      <c r="AE29" s="64"/>
      <c r="AF29" s="64"/>
      <c r="AG29" s="65"/>
      <c r="AH29" s="134"/>
      <c r="AI29" s="134"/>
      <c r="AJ29" s="134"/>
      <c r="AK29" s="134"/>
      <c r="AL29" s="134"/>
      <c r="AM29" s="134"/>
      <c r="AN29" s="134"/>
      <c r="AO29" s="134"/>
      <c r="AP29" s="134"/>
      <c r="AQ29" s="134"/>
    </row>
    <row r="30" spans="1:43" ht="15" customHeight="1">
      <c r="A30" s="581"/>
      <c r="B30" s="585"/>
      <c r="C30" s="585"/>
      <c r="D30" s="585"/>
      <c r="E30" s="585"/>
      <c r="F30" s="585"/>
      <c r="G30" s="585"/>
      <c r="H30" s="585"/>
      <c r="I30" s="585"/>
      <c r="J30" s="47"/>
      <c r="K30" s="62" t="s">
        <v>45</v>
      </c>
      <c r="L30" s="39"/>
      <c r="M30" s="39"/>
      <c r="N30" s="39"/>
      <c r="O30" s="39"/>
      <c r="P30" s="39"/>
      <c r="Q30" s="39"/>
      <c r="R30" s="39"/>
      <c r="S30" s="39"/>
      <c r="T30" s="39"/>
      <c r="U30" s="39"/>
      <c r="V30" s="39"/>
      <c r="W30" s="39"/>
      <c r="X30" s="39"/>
      <c r="Y30" s="39"/>
      <c r="Z30" s="39"/>
      <c r="AA30" s="39"/>
      <c r="AB30" s="39"/>
      <c r="AC30" s="39"/>
      <c r="AD30" s="39"/>
      <c r="AE30" s="39"/>
      <c r="AF30" s="39"/>
      <c r="AG30" s="45"/>
      <c r="AH30" s="134"/>
      <c r="AI30" s="134"/>
      <c r="AJ30" s="134"/>
      <c r="AK30" s="134"/>
      <c r="AL30" s="134"/>
      <c r="AM30" s="134"/>
      <c r="AN30" s="134"/>
      <c r="AO30" s="134"/>
      <c r="AP30" s="134"/>
      <c r="AQ30" s="134"/>
    </row>
    <row r="31" spans="1:43" ht="5" customHeight="1">
      <c r="A31" s="581"/>
      <c r="B31" s="585"/>
      <c r="C31" s="585"/>
      <c r="D31" s="585"/>
      <c r="E31" s="585"/>
      <c r="F31" s="585"/>
      <c r="G31" s="585"/>
      <c r="H31" s="585"/>
      <c r="I31" s="585"/>
      <c r="J31" s="47"/>
      <c r="K31" s="39"/>
      <c r="L31" s="39"/>
      <c r="M31" s="39"/>
      <c r="N31" s="39"/>
      <c r="O31" s="39"/>
      <c r="P31" s="39"/>
      <c r="Q31" s="39"/>
      <c r="R31" s="39"/>
      <c r="S31" s="39"/>
      <c r="T31" s="39"/>
      <c r="U31" s="39"/>
      <c r="V31" s="39"/>
      <c r="W31" s="39"/>
      <c r="X31" s="39"/>
      <c r="Y31" s="39"/>
      <c r="Z31" s="39"/>
      <c r="AA31" s="39"/>
      <c r="AB31" s="39"/>
      <c r="AC31" s="39"/>
      <c r="AD31" s="39"/>
      <c r="AE31" s="39"/>
      <c r="AF31" s="39"/>
      <c r="AG31" s="45"/>
      <c r="AH31" s="134"/>
      <c r="AI31" s="134"/>
      <c r="AJ31" s="134"/>
      <c r="AK31" s="134"/>
      <c r="AL31" s="134"/>
      <c r="AM31" s="134"/>
      <c r="AN31" s="134"/>
      <c r="AO31" s="134"/>
      <c r="AP31" s="134"/>
      <c r="AQ31" s="134"/>
    </row>
    <row r="32" spans="1:43" ht="15" customHeight="1">
      <c r="A32" s="581"/>
      <c r="B32" s="585"/>
      <c r="C32" s="585"/>
      <c r="D32" s="585"/>
      <c r="E32" s="585"/>
      <c r="F32" s="585"/>
      <c r="G32" s="585"/>
      <c r="H32" s="585"/>
      <c r="I32" s="585"/>
      <c r="J32" s="47"/>
      <c r="K32" s="39" t="s">
        <v>224</v>
      </c>
      <c r="L32" s="39"/>
      <c r="M32" s="39"/>
      <c r="N32" s="39"/>
      <c r="O32" s="39"/>
      <c r="P32" s="39"/>
      <c r="Q32" s="39"/>
      <c r="R32" s="39"/>
      <c r="S32" s="39"/>
      <c r="T32" s="39"/>
      <c r="U32" s="39"/>
      <c r="V32" s="39"/>
      <c r="W32" s="39"/>
      <c r="X32" s="39"/>
      <c r="Y32" s="39"/>
      <c r="Z32" s="39"/>
      <c r="AA32" s="39"/>
      <c r="AB32" s="39"/>
      <c r="AC32" s="39"/>
      <c r="AD32" s="39"/>
      <c r="AE32" s="39"/>
      <c r="AF32" s="39"/>
      <c r="AG32" s="45"/>
      <c r="AH32" s="134"/>
      <c r="AI32" s="134"/>
      <c r="AJ32" s="134"/>
      <c r="AK32" s="134"/>
      <c r="AL32" s="134"/>
      <c r="AM32" s="134"/>
      <c r="AN32" s="134"/>
      <c r="AO32" s="134"/>
      <c r="AP32" s="134"/>
      <c r="AQ32" s="134"/>
    </row>
    <row r="33" spans="1:43" ht="15" customHeight="1">
      <c r="A33" s="581"/>
      <c r="B33" s="585"/>
      <c r="C33" s="585"/>
      <c r="D33" s="585"/>
      <c r="E33" s="585"/>
      <c r="F33" s="585"/>
      <c r="G33" s="585"/>
      <c r="H33" s="585"/>
      <c r="I33" s="585"/>
      <c r="J33" s="47"/>
      <c r="K33" s="39" t="s">
        <v>302</v>
      </c>
      <c r="L33" s="39"/>
      <c r="M33" s="39"/>
      <c r="N33" s="39"/>
      <c r="O33" s="39"/>
      <c r="P33" s="39"/>
      <c r="Q33" s="39"/>
      <c r="R33" s="39"/>
      <c r="S33" s="39"/>
      <c r="T33" s="39"/>
      <c r="U33" s="39"/>
      <c r="V33" s="39"/>
      <c r="W33" s="39"/>
      <c r="X33" s="39"/>
      <c r="Y33" s="39"/>
      <c r="Z33" s="39"/>
      <c r="AA33" s="39"/>
      <c r="AB33" s="39"/>
      <c r="AC33" s="39"/>
      <c r="AD33" s="39"/>
      <c r="AE33" s="39"/>
      <c r="AF33" s="39"/>
      <c r="AG33" s="45"/>
      <c r="AH33" s="134"/>
      <c r="AI33" s="134"/>
      <c r="AJ33" s="134"/>
      <c r="AK33" s="134"/>
      <c r="AL33" s="134"/>
      <c r="AM33" s="134"/>
      <c r="AN33" s="134"/>
      <c r="AO33" s="134"/>
      <c r="AP33" s="134"/>
      <c r="AQ33" s="134"/>
    </row>
    <row r="34" spans="1:43" ht="15" customHeight="1">
      <c r="A34" s="581"/>
      <c r="B34" s="585"/>
      <c r="C34" s="585"/>
      <c r="D34" s="585"/>
      <c r="E34" s="585"/>
      <c r="F34" s="585"/>
      <c r="G34" s="585"/>
      <c r="H34" s="585"/>
      <c r="I34" s="585"/>
      <c r="J34" s="47"/>
      <c r="K34" s="39" t="s">
        <v>380</v>
      </c>
      <c r="L34" s="39"/>
      <c r="M34" s="39"/>
      <c r="N34" s="39"/>
      <c r="O34" s="39"/>
      <c r="P34" s="39"/>
      <c r="Q34" s="39"/>
      <c r="R34" s="39"/>
      <c r="S34" s="39"/>
      <c r="T34" s="39"/>
      <c r="U34" s="39"/>
      <c r="V34" s="39"/>
      <c r="W34" s="39"/>
      <c r="X34" s="39"/>
      <c r="Y34" s="39"/>
      <c r="Z34" s="39"/>
      <c r="AA34" s="39"/>
      <c r="AB34" s="39"/>
      <c r="AC34" s="39"/>
      <c r="AD34" s="39"/>
      <c r="AE34" s="39"/>
      <c r="AF34" s="39"/>
      <c r="AG34" s="45"/>
      <c r="AH34" s="134"/>
      <c r="AI34" s="134"/>
      <c r="AJ34" s="134"/>
      <c r="AK34" s="134"/>
      <c r="AL34" s="134"/>
      <c r="AM34" s="134"/>
      <c r="AN34" s="134"/>
      <c r="AO34" s="134"/>
      <c r="AP34" s="134"/>
      <c r="AQ34" s="134"/>
    </row>
    <row r="35" spans="1:43" ht="15" customHeight="1">
      <c r="A35" s="581"/>
      <c r="B35" s="585"/>
      <c r="C35" s="585"/>
      <c r="D35" s="585"/>
      <c r="E35" s="585"/>
      <c r="F35" s="585"/>
      <c r="G35" s="585"/>
      <c r="H35" s="585"/>
      <c r="I35" s="585"/>
      <c r="J35" s="47"/>
      <c r="K35" s="39"/>
      <c r="L35" s="39"/>
      <c r="M35" s="39"/>
      <c r="N35" s="39"/>
      <c r="O35" s="39"/>
      <c r="P35" s="39"/>
      <c r="Q35" s="39"/>
      <c r="R35" s="39"/>
      <c r="S35" s="39"/>
      <c r="T35" s="39"/>
      <c r="U35" s="39"/>
      <c r="V35" s="39"/>
      <c r="W35" s="39"/>
      <c r="X35" s="39"/>
      <c r="Y35" s="39"/>
      <c r="Z35" s="39"/>
      <c r="AA35" s="39"/>
      <c r="AB35" s="39"/>
      <c r="AC35" s="39"/>
      <c r="AD35" s="39"/>
      <c r="AE35" s="39"/>
      <c r="AF35" s="39"/>
      <c r="AG35" s="45"/>
      <c r="AH35" s="134"/>
      <c r="AI35" s="134"/>
      <c r="AJ35" s="134"/>
      <c r="AK35" s="134"/>
      <c r="AL35" s="134"/>
      <c r="AM35" s="134"/>
      <c r="AN35" s="134"/>
      <c r="AO35" s="134"/>
      <c r="AP35" s="134"/>
      <c r="AQ35" s="134"/>
    </row>
    <row r="36" spans="1:43" ht="15" customHeight="1">
      <c r="A36" s="581"/>
      <c r="B36" s="585"/>
      <c r="C36" s="585"/>
      <c r="D36" s="585"/>
      <c r="E36" s="585"/>
      <c r="F36" s="585"/>
      <c r="G36" s="585"/>
      <c r="H36" s="585"/>
      <c r="I36" s="585"/>
      <c r="J36" s="106"/>
      <c r="K36" s="107" t="s">
        <v>1335</v>
      </c>
      <c r="L36" s="33"/>
      <c r="M36" s="33"/>
      <c r="N36" s="33"/>
      <c r="O36" s="33"/>
      <c r="P36" s="70"/>
      <c r="Q36" s="72"/>
      <c r="R36" s="163" t="s">
        <v>1336</v>
      </c>
      <c r="S36" s="39"/>
      <c r="T36" s="39"/>
      <c r="U36" s="39"/>
      <c r="V36" s="39"/>
      <c r="W36" s="39"/>
      <c r="X36" s="39"/>
      <c r="Y36" s="39"/>
      <c r="Z36" s="39"/>
      <c r="AA36" s="39"/>
      <c r="AB36" s="39"/>
      <c r="AC36" s="39"/>
      <c r="AD36" s="39"/>
      <c r="AE36" s="39"/>
      <c r="AF36" s="39"/>
      <c r="AG36" s="45"/>
      <c r="AH36" s="134"/>
      <c r="AI36" s="134"/>
      <c r="AJ36" s="134"/>
      <c r="AK36" s="134"/>
      <c r="AL36" s="134"/>
      <c r="AM36" s="134"/>
      <c r="AN36" s="134"/>
      <c r="AO36" s="134"/>
      <c r="AP36" s="134"/>
      <c r="AQ36" s="134"/>
    </row>
    <row r="37" spans="1:43" ht="15" customHeight="1">
      <c r="A37" s="581"/>
      <c r="B37" s="585"/>
      <c r="C37" s="585"/>
      <c r="D37" s="585"/>
      <c r="E37" s="585"/>
      <c r="F37" s="585"/>
      <c r="G37" s="585"/>
      <c r="H37" s="585"/>
      <c r="I37" s="585"/>
      <c r="J37" s="47"/>
      <c r="K37" s="39"/>
      <c r="L37" s="39"/>
      <c r="M37" s="39"/>
      <c r="N37" s="39"/>
      <c r="O37" s="39"/>
      <c r="P37" s="72" t="str">
        <f>IF(P36="","※入力してください","")</f>
        <v>※入力してください</v>
      </c>
      <c r="Q37" s="39"/>
      <c r="R37" s="39"/>
      <c r="S37" s="39"/>
      <c r="T37" s="39"/>
      <c r="U37" s="39"/>
      <c r="V37" s="39"/>
      <c r="W37" s="39"/>
      <c r="X37" s="39"/>
      <c r="Y37" s="39"/>
      <c r="Z37" s="39"/>
      <c r="AA37" s="39"/>
      <c r="AB37" s="39"/>
      <c r="AC37" s="39"/>
      <c r="AD37" s="39"/>
      <c r="AE37" s="39"/>
      <c r="AF37" s="39"/>
      <c r="AG37" s="45"/>
      <c r="AH37" s="134"/>
      <c r="AI37" s="134"/>
      <c r="AJ37" s="134"/>
      <c r="AK37" s="134"/>
      <c r="AL37" s="134"/>
      <c r="AM37" s="134"/>
      <c r="AN37" s="134"/>
      <c r="AO37" s="134"/>
      <c r="AP37" s="134"/>
      <c r="AQ37" s="134"/>
    </row>
    <row r="38" spans="1:43" ht="15" customHeight="1">
      <c r="A38" s="581"/>
      <c r="B38" s="585"/>
      <c r="C38" s="585"/>
      <c r="D38" s="585"/>
      <c r="E38" s="585"/>
      <c r="F38" s="585"/>
      <c r="G38" s="585"/>
      <c r="H38" s="585"/>
      <c r="I38" s="585"/>
      <c r="J38" s="47"/>
      <c r="K38" s="39" t="s">
        <v>52</v>
      </c>
      <c r="L38" s="67"/>
      <c r="M38" s="39" t="s">
        <v>13</v>
      </c>
      <c r="N38" s="46" t="s">
        <v>17</v>
      </c>
      <c r="O38" s="67"/>
      <c r="P38" s="39" t="s">
        <v>53</v>
      </c>
      <c r="Q38" s="39"/>
      <c r="R38" s="39"/>
      <c r="S38" s="39"/>
      <c r="T38" s="39"/>
      <c r="U38" s="39"/>
      <c r="V38" s="39"/>
      <c r="W38" s="39"/>
      <c r="X38" s="39"/>
      <c r="Y38" s="39"/>
      <c r="Z38" s="39"/>
      <c r="AA38" s="39"/>
      <c r="AB38" s="39"/>
      <c r="AC38" s="39"/>
      <c r="AD38" s="39"/>
      <c r="AE38" s="39"/>
      <c r="AF38" s="39"/>
      <c r="AG38" s="45"/>
      <c r="AH38" s="134"/>
      <c r="AI38" s="134"/>
      <c r="AJ38" s="134"/>
      <c r="AK38" s="134"/>
      <c r="AL38" s="134"/>
      <c r="AM38" s="134"/>
      <c r="AN38" s="134"/>
      <c r="AO38" s="134"/>
      <c r="AP38" s="134"/>
      <c r="AQ38" s="134"/>
    </row>
    <row r="39" spans="1:43" ht="15" customHeight="1">
      <c r="A39" s="581"/>
      <c r="B39" s="585"/>
      <c r="C39" s="585"/>
      <c r="D39" s="585"/>
      <c r="E39" s="585"/>
      <c r="F39" s="585"/>
      <c r="G39" s="585"/>
      <c r="H39" s="585"/>
      <c r="I39" s="585"/>
      <c r="J39" s="47"/>
      <c r="K39" s="39"/>
      <c r="L39" s="69"/>
      <c r="M39" s="39"/>
      <c r="N39" s="39"/>
      <c r="O39" s="39"/>
      <c r="P39" s="39"/>
      <c r="Q39" s="39"/>
      <c r="R39" s="39"/>
      <c r="S39" s="39"/>
      <c r="T39" s="39"/>
      <c r="U39" s="39"/>
      <c r="V39" s="39"/>
      <c r="W39" s="39"/>
      <c r="X39" s="39"/>
      <c r="Y39" s="39"/>
      <c r="Z39" s="39"/>
      <c r="AA39" s="39"/>
      <c r="AB39" s="39"/>
      <c r="AC39" s="39"/>
      <c r="AD39" s="39"/>
      <c r="AE39" s="39"/>
      <c r="AF39" s="39"/>
      <c r="AG39" s="45"/>
      <c r="AH39" s="134"/>
      <c r="AI39" s="134"/>
      <c r="AJ39" s="134"/>
      <c r="AK39" s="134"/>
      <c r="AL39" s="134"/>
      <c r="AM39" s="134"/>
      <c r="AN39" s="134"/>
      <c r="AO39" s="134"/>
      <c r="AP39" s="134"/>
      <c r="AQ39" s="134"/>
    </row>
    <row r="40" spans="1:43" ht="15" customHeight="1">
      <c r="A40" s="581"/>
      <c r="B40" s="585"/>
      <c r="C40" s="585"/>
      <c r="D40" s="585"/>
      <c r="E40" s="585"/>
      <c r="F40" s="585"/>
      <c r="G40" s="585"/>
      <c r="H40" s="585"/>
      <c r="I40" s="585"/>
      <c r="J40" s="47"/>
      <c r="K40" s="39" t="s">
        <v>46</v>
      </c>
      <c r="L40" s="39"/>
      <c r="M40" s="67"/>
      <c r="N40" s="39" t="s">
        <v>204</v>
      </c>
      <c r="O40" s="68"/>
      <c r="P40" s="39" t="s">
        <v>48</v>
      </c>
      <c r="Q40" s="39"/>
      <c r="R40" s="39" t="s">
        <v>49</v>
      </c>
      <c r="S40" s="39"/>
      <c r="T40" s="67"/>
      <c r="U40" s="39" t="s">
        <v>47</v>
      </c>
      <c r="V40" s="68"/>
      <c r="W40" s="39" t="s">
        <v>50</v>
      </c>
      <c r="X40" s="39"/>
      <c r="Y40" s="39"/>
      <c r="Z40" s="39"/>
      <c r="AA40" s="68"/>
      <c r="AB40" s="39" t="s">
        <v>51</v>
      </c>
      <c r="AC40" s="39"/>
      <c r="AD40" s="39"/>
      <c r="AE40" s="39"/>
      <c r="AF40" s="39"/>
      <c r="AG40" s="45"/>
      <c r="AH40" s="134"/>
      <c r="AI40" s="134"/>
      <c r="AJ40" s="134"/>
      <c r="AK40" s="134"/>
      <c r="AL40" s="134"/>
      <c r="AM40" s="134"/>
      <c r="AN40" s="134"/>
      <c r="AO40" s="134"/>
      <c r="AP40" s="134"/>
      <c r="AQ40" s="134"/>
    </row>
    <row r="41" spans="1:43">
      <c r="A41" s="581"/>
      <c r="B41" s="585"/>
      <c r="C41" s="585"/>
      <c r="D41" s="585"/>
      <c r="E41" s="585"/>
      <c r="F41" s="585"/>
      <c r="G41" s="585"/>
      <c r="H41" s="585"/>
      <c r="I41" s="585"/>
      <c r="J41" s="47"/>
      <c r="K41" s="39"/>
      <c r="L41" s="39"/>
      <c r="M41" s="69"/>
      <c r="N41" s="39"/>
      <c r="O41" s="39"/>
      <c r="P41" s="39"/>
      <c r="Q41" s="39"/>
      <c r="R41" s="39"/>
      <c r="S41" s="39"/>
      <c r="T41" s="69"/>
      <c r="U41" s="39"/>
      <c r="V41" s="39"/>
      <c r="W41" s="39"/>
      <c r="X41" s="39"/>
      <c r="Y41" s="39"/>
      <c r="Z41" s="39"/>
      <c r="AA41" s="69"/>
      <c r="AB41" s="39"/>
      <c r="AC41" s="39"/>
      <c r="AD41" s="39"/>
      <c r="AE41" s="39"/>
      <c r="AF41" s="39"/>
      <c r="AG41" s="45"/>
      <c r="AH41" s="134"/>
      <c r="AI41" s="134"/>
      <c r="AJ41" s="134"/>
      <c r="AK41" s="134"/>
      <c r="AL41" s="134"/>
      <c r="AM41" s="134"/>
      <c r="AN41" s="134"/>
      <c r="AO41" s="134"/>
      <c r="AP41" s="134"/>
      <c r="AQ41" s="134"/>
    </row>
    <row r="42" spans="1:43" ht="15" customHeight="1">
      <c r="A42" s="581"/>
      <c r="B42" s="585"/>
      <c r="C42" s="585"/>
      <c r="D42" s="585"/>
      <c r="E42" s="585"/>
      <c r="F42" s="585"/>
      <c r="G42" s="585"/>
      <c r="H42" s="585"/>
      <c r="I42" s="585"/>
      <c r="J42" s="47"/>
      <c r="K42" s="39" t="s">
        <v>52</v>
      </c>
      <c r="L42" s="67"/>
      <c r="M42" s="39" t="s">
        <v>13</v>
      </c>
      <c r="N42" s="46" t="s">
        <v>17</v>
      </c>
      <c r="O42" s="67"/>
      <c r="P42" s="39" t="s">
        <v>53</v>
      </c>
      <c r="Q42" s="39"/>
      <c r="R42" s="39"/>
      <c r="S42" s="39"/>
      <c r="T42" s="39"/>
      <c r="U42" s="39"/>
      <c r="V42" s="39"/>
      <c r="W42" s="39"/>
      <c r="X42" s="39"/>
      <c r="Y42" s="39"/>
      <c r="Z42" s="39"/>
      <c r="AA42" s="39"/>
      <c r="AB42" s="39"/>
      <c r="AC42" s="39"/>
      <c r="AD42" s="39"/>
      <c r="AE42" s="39"/>
      <c r="AF42" s="39"/>
      <c r="AG42" s="45"/>
      <c r="AH42" s="134"/>
      <c r="AI42" s="134"/>
      <c r="AJ42" s="134"/>
      <c r="AK42" s="134"/>
      <c r="AL42" s="134"/>
      <c r="AM42" s="134"/>
      <c r="AN42" s="134"/>
      <c r="AO42" s="134"/>
      <c r="AP42" s="134"/>
      <c r="AQ42" s="134"/>
    </row>
    <row r="43" spans="1:43">
      <c r="A43" s="581"/>
      <c r="B43" s="585"/>
      <c r="C43" s="585"/>
      <c r="D43" s="585"/>
      <c r="E43" s="585"/>
      <c r="F43" s="585"/>
      <c r="G43" s="585"/>
      <c r="H43" s="585"/>
      <c r="I43" s="585"/>
      <c r="J43" s="47"/>
      <c r="K43" s="39"/>
      <c r="L43" s="69"/>
      <c r="M43" s="39"/>
      <c r="N43" s="39"/>
      <c r="O43" s="39"/>
      <c r="P43" s="39"/>
      <c r="Q43" s="39"/>
      <c r="R43" s="39"/>
      <c r="S43" s="39"/>
      <c r="T43" s="39"/>
      <c r="U43" s="39"/>
      <c r="V43" s="39"/>
      <c r="W43" s="39"/>
      <c r="X43" s="39"/>
      <c r="Y43" s="39"/>
      <c r="Z43" s="39"/>
      <c r="AA43" s="39"/>
      <c r="AB43" s="39"/>
      <c r="AC43" s="39"/>
      <c r="AD43" s="39"/>
      <c r="AE43" s="39"/>
      <c r="AF43" s="39"/>
      <c r="AG43" s="45"/>
      <c r="AH43" s="134"/>
      <c r="AI43" s="134"/>
      <c r="AJ43" s="134"/>
      <c r="AK43" s="134"/>
      <c r="AL43" s="134"/>
      <c r="AM43" s="134"/>
      <c r="AN43" s="134"/>
      <c r="AO43" s="134"/>
      <c r="AP43" s="134"/>
      <c r="AQ43" s="134"/>
    </row>
    <row r="44" spans="1:43" ht="15" customHeight="1">
      <c r="A44" s="581"/>
      <c r="B44" s="585"/>
      <c r="C44" s="585"/>
      <c r="D44" s="585"/>
      <c r="E44" s="585"/>
      <c r="F44" s="585"/>
      <c r="G44" s="585"/>
      <c r="H44" s="585"/>
      <c r="I44" s="585"/>
      <c r="J44" s="47"/>
      <c r="K44" s="39" t="s">
        <v>46</v>
      </c>
      <c r="L44" s="39"/>
      <c r="M44" s="67"/>
      <c r="N44" s="39" t="s">
        <v>204</v>
      </c>
      <c r="O44" s="68"/>
      <c r="P44" s="39" t="s">
        <v>48</v>
      </c>
      <c r="Q44" s="39"/>
      <c r="R44" s="39" t="s">
        <v>49</v>
      </c>
      <c r="S44" s="39"/>
      <c r="T44" s="67"/>
      <c r="U44" s="39" t="s">
        <v>246</v>
      </c>
      <c r="V44" s="68"/>
      <c r="W44" s="39" t="s">
        <v>50</v>
      </c>
      <c r="X44" s="39"/>
      <c r="Y44" s="39"/>
      <c r="Z44" s="39"/>
      <c r="AA44" s="68"/>
      <c r="AB44" s="39" t="s">
        <v>51</v>
      </c>
      <c r="AC44" s="39"/>
      <c r="AD44" s="39"/>
      <c r="AE44" s="39"/>
      <c r="AF44" s="39"/>
      <c r="AG44" s="45"/>
      <c r="AH44" s="134"/>
      <c r="AI44" s="134"/>
      <c r="AJ44" s="134"/>
      <c r="AK44" s="134"/>
      <c r="AL44" s="134"/>
      <c r="AM44" s="134"/>
      <c r="AN44" s="134"/>
      <c r="AO44" s="134"/>
      <c r="AP44" s="134"/>
      <c r="AQ44" s="134"/>
    </row>
    <row r="45" spans="1:43">
      <c r="A45" s="581"/>
      <c r="B45" s="585"/>
      <c r="C45" s="585"/>
      <c r="D45" s="585"/>
      <c r="E45" s="585"/>
      <c r="F45" s="585"/>
      <c r="G45" s="585"/>
      <c r="H45" s="585"/>
      <c r="I45" s="585"/>
      <c r="J45" s="47"/>
      <c r="K45" s="39"/>
      <c r="L45" s="39"/>
      <c r="M45" s="39"/>
      <c r="N45" s="39"/>
      <c r="O45" s="39"/>
      <c r="P45" s="39"/>
      <c r="Q45" s="39"/>
      <c r="R45" s="39"/>
      <c r="S45" s="39"/>
      <c r="T45" s="39"/>
      <c r="U45" s="39"/>
      <c r="V45" s="39"/>
      <c r="W45" s="39"/>
      <c r="X45" s="39"/>
      <c r="Y45" s="39"/>
      <c r="Z45" s="39"/>
      <c r="AA45" s="39"/>
      <c r="AB45" s="39"/>
      <c r="AC45" s="39"/>
      <c r="AD45" s="39"/>
      <c r="AE45" s="39"/>
      <c r="AF45" s="39"/>
      <c r="AG45" s="45"/>
      <c r="AH45" s="134"/>
      <c r="AI45" s="134"/>
      <c r="AJ45" s="134"/>
      <c r="AK45" s="134"/>
      <c r="AL45" s="134"/>
      <c r="AM45" s="134"/>
      <c r="AN45" s="134"/>
      <c r="AO45" s="134"/>
      <c r="AP45" s="134"/>
      <c r="AQ45" s="134"/>
    </row>
    <row r="46" spans="1:43" ht="15" customHeight="1">
      <c r="A46" s="581"/>
      <c r="B46" s="585"/>
      <c r="C46" s="585"/>
      <c r="D46" s="585"/>
      <c r="E46" s="585"/>
      <c r="F46" s="585"/>
      <c r="G46" s="585"/>
      <c r="H46" s="585"/>
      <c r="I46" s="585"/>
      <c r="J46" s="47"/>
      <c r="K46" s="39" t="s">
        <v>52</v>
      </c>
      <c r="L46" s="67"/>
      <c r="M46" s="39" t="s">
        <v>13</v>
      </c>
      <c r="N46" s="46" t="s">
        <v>17</v>
      </c>
      <c r="O46" s="67"/>
      <c r="P46" s="39" t="s">
        <v>53</v>
      </c>
      <c r="Q46" s="39"/>
      <c r="R46" s="39"/>
      <c r="S46" s="39"/>
      <c r="T46" s="39"/>
      <c r="U46" s="39"/>
      <c r="V46" s="39"/>
      <c r="W46" s="39"/>
      <c r="X46" s="39"/>
      <c r="Y46" s="39"/>
      <c r="Z46" s="39"/>
      <c r="AA46" s="39"/>
      <c r="AB46" s="39"/>
      <c r="AC46" s="39"/>
      <c r="AD46" s="39"/>
      <c r="AE46" s="39"/>
      <c r="AF46" s="39"/>
      <c r="AG46" s="45"/>
      <c r="AH46" s="134"/>
      <c r="AI46" s="134"/>
      <c r="AJ46" s="134"/>
      <c r="AK46" s="134"/>
      <c r="AL46" s="134"/>
      <c r="AM46" s="134"/>
      <c r="AN46" s="134"/>
      <c r="AO46" s="134"/>
      <c r="AP46" s="134"/>
      <c r="AQ46" s="134"/>
    </row>
    <row r="47" spans="1:43" ht="15" customHeight="1">
      <c r="A47" s="581"/>
      <c r="B47" s="585"/>
      <c r="C47" s="585"/>
      <c r="D47" s="585"/>
      <c r="E47" s="585"/>
      <c r="F47" s="585"/>
      <c r="G47" s="585"/>
      <c r="H47" s="585"/>
      <c r="I47" s="585"/>
      <c r="J47" s="47"/>
      <c r="K47" s="39"/>
      <c r="L47" s="69"/>
      <c r="M47" s="39"/>
      <c r="N47" s="39"/>
      <c r="O47" s="39"/>
      <c r="P47" s="39"/>
      <c r="Q47" s="39"/>
      <c r="R47" s="39"/>
      <c r="S47" s="39"/>
      <c r="T47" s="39"/>
      <c r="U47" s="39"/>
      <c r="V47" s="39"/>
      <c r="W47" s="39"/>
      <c r="X47" s="39"/>
      <c r="Y47" s="39"/>
      <c r="Z47" s="39"/>
      <c r="AA47" s="39"/>
      <c r="AB47" s="39"/>
      <c r="AC47" s="39"/>
      <c r="AD47" s="39"/>
      <c r="AE47" s="39"/>
      <c r="AF47" s="39"/>
      <c r="AG47" s="45"/>
      <c r="AH47" s="134"/>
      <c r="AI47" s="134"/>
      <c r="AJ47" s="134"/>
      <c r="AK47" s="134"/>
      <c r="AL47" s="134"/>
      <c r="AM47" s="134"/>
      <c r="AN47" s="134"/>
      <c r="AO47" s="134"/>
      <c r="AP47" s="134"/>
      <c r="AQ47" s="134"/>
    </row>
    <row r="48" spans="1:43" ht="15" customHeight="1">
      <c r="A48" s="581"/>
      <c r="B48" s="585"/>
      <c r="C48" s="585"/>
      <c r="D48" s="585"/>
      <c r="E48" s="585"/>
      <c r="F48" s="585"/>
      <c r="G48" s="585"/>
      <c r="H48" s="585"/>
      <c r="I48" s="585"/>
      <c r="J48" s="47"/>
      <c r="K48" s="39" t="s">
        <v>46</v>
      </c>
      <c r="L48" s="39"/>
      <c r="M48" s="67"/>
      <c r="N48" s="39" t="s">
        <v>204</v>
      </c>
      <c r="O48" s="68"/>
      <c r="P48" s="39" t="s">
        <v>48</v>
      </c>
      <c r="Q48" s="39"/>
      <c r="R48" s="39" t="s">
        <v>49</v>
      </c>
      <c r="S48" s="39"/>
      <c r="T48" s="67"/>
      <c r="U48" s="39" t="s">
        <v>47</v>
      </c>
      <c r="V48" s="68"/>
      <c r="W48" s="39" t="s">
        <v>50</v>
      </c>
      <c r="X48" s="39"/>
      <c r="Y48" s="39"/>
      <c r="Z48" s="39"/>
      <c r="AA48" s="68"/>
      <c r="AB48" s="39" t="s">
        <v>51</v>
      </c>
      <c r="AC48" s="39"/>
      <c r="AD48" s="39"/>
      <c r="AE48" s="39"/>
      <c r="AF48" s="39"/>
      <c r="AG48" s="45"/>
      <c r="AH48" s="134"/>
      <c r="AI48" s="134"/>
      <c r="AJ48" s="134"/>
      <c r="AK48" s="134"/>
      <c r="AL48" s="134"/>
      <c r="AM48" s="134"/>
      <c r="AN48" s="134"/>
      <c r="AO48" s="134"/>
      <c r="AP48" s="134"/>
      <c r="AQ48" s="134"/>
    </row>
    <row r="49" spans="1:43">
      <c r="A49" s="581"/>
      <c r="B49" s="585"/>
      <c r="C49" s="585"/>
      <c r="D49" s="585"/>
      <c r="E49" s="585"/>
      <c r="F49" s="585"/>
      <c r="G49" s="585"/>
      <c r="H49" s="585"/>
      <c r="I49" s="585"/>
      <c r="J49" s="47"/>
      <c r="K49" s="39"/>
      <c r="L49" s="39"/>
      <c r="M49" s="39"/>
      <c r="N49" s="39"/>
      <c r="O49" s="39"/>
      <c r="P49" s="39"/>
      <c r="Q49" s="39"/>
      <c r="R49" s="39"/>
      <c r="S49" s="39"/>
      <c r="T49" s="39"/>
      <c r="U49" s="39"/>
      <c r="V49" s="39"/>
      <c r="W49" s="39"/>
      <c r="X49" s="39"/>
      <c r="Y49" s="39"/>
      <c r="Z49" s="39"/>
      <c r="AA49" s="39"/>
      <c r="AB49" s="39"/>
      <c r="AC49" s="39"/>
      <c r="AD49" s="39"/>
      <c r="AE49" s="39"/>
      <c r="AF49" s="39"/>
      <c r="AG49" s="45"/>
      <c r="AH49" s="134"/>
      <c r="AI49" s="134"/>
      <c r="AJ49" s="134"/>
      <c r="AK49" s="134"/>
      <c r="AL49" s="134"/>
      <c r="AM49" s="134"/>
      <c r="AN49" s="134"/>
      <c r="AO49" s="134"/>
      <c r="AP49" s="134"/>
      <c r="AQ49" s="134"/>
    </row>
    <row r="50" spans="1:43" ht="15" customHeight="1">
      <c r="A50" s="581"/>
      <c r="B50" s="585"/>
      <c r="C50" s="585"/>
      <c r="D50" s="585"/>
      <c r="E50" s="585"/>
      <c r="F50" s="585"/>
      <c r="G50" s="585"/>
      <c r="H50" s="585"/>
      <c r="I50" s="585"/>
      <c r="J50" s="47"/>
      <c r="K50" s="39" t="s">
        <v>52</v>
      </c>
      <c r="L50" s="67"/>
      <c r="M50" s="39" t="s">
        <v>13</v>
      </c>
      <c r="N50" s="46" t="s">
        <v>17</v>
      </c>
      <c r="O50" s="67"/>
      <c r="P50" s="39" t="s">
        <v>53</v>
      </c>
      <c r="Q50" s="39"/>
      <c r="R50" s="39"/>
      <c r="S50" s="39"/>
      <c r="T50" s="39"/>
      <c r="U50" s="39"/>
      <c r="V50" s="39"/>
      <c r="W50" s="39"/>
      <c r="X50" s="39"/>
      <c r="Y50" s="39"/>
      <c r="Z50" s="39"/>
      <c r="AA50" s="39"/>
      <c r="AB50" s="39"/>
      <c r="AC50" s="39"/>
      <c r="AD50" s="39"/>
      <c r="AE50" s="39"/>
      <c r="AF50" s="39"/>
      <c r="AG50" s="45"/>
      <c r="AH50" s="134"/>
      <c r="AI50" s="134"/>
      <c r="AJ50" s="134"/>
      <c r="AK50" s="134"/>
      <c r="AL50" s="134"/>
      <c r="AM50" s="134"/>
      <c r="AN50" s="134"/>
      <c r="AO50" s="134"/>
      <c r="AP50" s="134"/>
      <c r="AQ50" s="134"/>
    </row>
    <row r="51" spans="1:43" ht="15" customHeight="1">
      <c r="A51" s="581"/>
      <c r="B51" s="585"/>
      <c r="C51" s="585"/>
      <c r="D51" s="585"/>
      <c r="E51" s="585"/>
      <c r="F51" s="585"/>
      <c r="G51" s="585"/>
      <c r="H51" s="585"/>
      <c r="I51" s="585"/>
      <c r="J51" s="47"/>
      <c r="K51" s="39"/>
      <c r="L51" s="69"/>
      <c r="M51" s="39"/>
      <c r="N51" s="39"/>
      <c r="O51" s="39"/>
      <c r="P51" s="39"/>
      <c r="Q51" s="39"/>
      <c r="R51" s="39"/>
      <c r="S51" s="39"/>
      <c r="T51" s="39"/>
      <c r="U51" s="39"/>
      <c r="V51" s="39"/>
      <c r="W51" s="39"/>
      <c r="X51" s="39"/>
      <c r="Y51" s="39"/>
      <c r="Z51" s="39"/>
      <c r="AA51" s="39"/>
      <c r="AB51" s="39"/>
      <c r="AC51" s="39"/>
      <c r="AD51" s="39"/>
      <c r="AE51" s="39"/>
      <c r="AF51" s="39"/>
      <c r="AG51" s="45"/>
      <c r="AH51" s="134"/>
      <c r="AI51" s="134"/>
      <c r="AJ51" s="134"/>
      <c r="AK51" s="134"/>
      <c r="AL51" s="134"/>
      <c r="AM51" s="134"/>
      <c r="AN51" s="134"/>
      <c r="AO51" s="134"/>
      <c r="AP51" s="134"/>
      <c r="AQ51" s="134"/>
    </row>
    <row r="52" spans="1:43" ht="15" customHeight="1">
      <c r="A52" s="581"/>
      <c r="B52" s="585"/>
      <c r="C52" s="585"/>
      <c r="D52" s="585"/>
      <c r="E52" s="585"/>
      <c r="F52" s="585"/>
      <c r="G52" s="585"/>
      <c r="H52" s="585"/>
      <c r="I52" s="585"/>
      <c r="J52" s="47"/>
      <c r="K52" s="39" t="s">
        <v>46</v>
      </c>
      <c r="L52" s="39"/>
      <c r="M52" s="67"/>
      <c r="N52" s="39" t="s">
        <v>204</v>
      </c>
      <c r="O52" s="68"/>
      <c r="P52" s="39" t="s">
        <v>48</v>
      </c>
      <c r="Q52" s="39"/>
      <c r="R52" s="39" t="s">
        <v>49</v>
      </c>
      <c r="S52" s="39"/>
      <c r="T52" s="67"/>
      <c r="U52" s="39" t="s">
        <v>47</v>
      </c>
      <c r="V52" s="68"/>
      <c r="W52" s="39" t="s">
        <v>50</v>
      </c>
      <c r="X52" s="39"/>
      <c r="Y52" s="39"/>
      <c r="Z52" s="39"/>
      <c r="AA52" s="68"/>
      <c r="AB52" s="39" t="s">
        <v>51</v>
      </c>
      <c r="AC52" s="39"/>
      <c r="AD52" s="39"/>
      <c r="AE52" s="39"/>
      <c r="AF52" s="39"/>
      <c r="AG52" s="45"/>
      <c r="AH52" s="134"/>
      <c r="AI52" s="134"/>
      <c r="AJ52" s="134"/>
      <c r="AK52" s="134"/>
      <c r="AL52" s="134"/>
      <c r="AM52" s="134"/>
      <c r="AN52" s="134"/>
      <c r="AO52" s="134"/>
      <c r="AP52" s="134"/>
      <c r="AQ52" s="134"/>
    </row>
    <row r="53" spans="1:43">
      <c r="A53" s="581"/>
      <c r="B53" s="585"/>
      <c r="C53" s="585"/>
      <c r="D53" s="585"/>
      <c r="E53" s="585"/>
      <c r="F53" s="585"/>
      <c r="G53" s="585"/>
      <c r="H53" s="585"/>
      <c r="I53" s="585"/>
      <c r="J53" s="47"/>
      <c r="K53" s="39"/>
      <c r="L53" s="39"/>
      <c r="M53" s="69"/>
      <c r="N53" s="39"/>
      <c r="O53" s="39"/>
      <c r="P53" s="39"/>
      <c r="Q53" s="39"/>
      <c r="R53" s="39"/>
      <c r="S53" s="39"/>
      <c r="T53" s="69"/>
      <c r="U53" s="39"/>
      <c r="V53" s="39"/>
      <c r="W53" s="39"/>
      <c r="X53" s="39"/>
      <c r="Y53" s="39"/>
      <c r="Z53" s="39"/>
      <c r="AA53" s="69"/>
      <c r="AB53" s="39"/>
      <c r="AC53" s="39"/>
      <c r="AD53" s="39"/>
      <c r="AE53" s="39"/>
      <c r="AF53" s="39"/>
      <c r="AG53" s="45"/>
      <c r="AH53" s="134"/>
      <c r="AI53" s="134"/>
      <c r="AJ53" s="134"/>
      <c r="AK53" s="134"/>
      <c r="AL53" s="134"/>
      <c r="AM53" s="134"/>
      <c r="AN53" s="134"/>
      <c r="AO53" s="134"/>
      <c r="AP53" s="134"/>
      <c r="AQ53" s="134"/>
    </row>
    <row r="54" spans="1:43">
      <c r="A54" s="581"/>
      <c r="B54" s="585"/>
      <c r="C54" s="585"/>
      <c r="D54" s="585"/>
      <c r="E54" s="585"/>
      <c r="F54" s="585"/>
      <c r="G54" s="585"/>
      <c r="H54" s="585"/>
      <c r="I54" s="585"/>
      <c r="J54" s="47"/>
      <c r="K54" s="108" t="s">
        <v>225</v>
      </c>
      <c r="L54" s="39"/>
      <c r="M54" s="69"/>
      <c r="N54" s="39"/>
      <c r="O54" s="39"/>
      <c r="P54" s="39"/>
      <c r="Q54" s="39"/>
      <c r="R54" s="39"/>
      <c r="S54" s="70"/>
      <c r="T54" s="72" t="str">
        <f>IF(S54="","※入力してください",IF(S54="無","要件を満たしていません",""))</f>
        <v>※入力してください</v>
      </c>
      <c r="U54" s="39"/>
      <c r="V54" s="39"/>
      <c r="W54" s="39"/>
      <c r="X54" s="39"/>
      <c r="Y54" s="39"/>
      <c r="Z54" s="39"/>
      <c r="AA54" s="69"/>
      <c r="AB54" s="39"/>
      <c r="AC54" s="39"/>
      <c r="AD54" s="39"/>
      <c r="AE54" s="39"/>
      <c r="AF54" s="39"/>
      <c r="AG54" s="45"/>
      <c r="AH54" s="134"/>
      <c r="AI54" s="134"/>
      <c r="AJ54" s="134"/>
      <c r="AK54" s="134"/>
      <c r="AL54" s="134"/>
      <c r="AM54" s="134"/>
      <c r="AN54" s="134"/>
      <c r="AO54" s="134"/>
      <c r="AP54" s="134"/>
      <c r="AQ54" s="134"/>
    </row>
    <row r="55" spans="1:43">
      <c r="A55" s="581"/>
      <c r="B55" s="585"/>
      <c r="C55" s="585"/>
      <c r="D55" s="585"/>
      <c r="E55" s="585"/>
      <c r="F55" s="585"/>
      <c r="G55" s="585"/>
      <c r="H55" s="585"/>
      <c r="I55" s="585"/>
      <c r="J55" s="47"/>
      <c r="K55" s="39" t="s">
        <v>226</v>
      </c>
      <c r="L55" s="39"/>
      <c r="M55" s="69"/>
      <c r="N55" s="39"/>
      <c r="O55" s="39"/>
      <c r="P55" s="39"/>
      <c r="Q55" s="39"/>
      <c r="R55" s="39"/>
      <c r="S55" s="39"/>
      <c r="T55" s="39"/>
      <c r="U55" s="39"/>
      <c r="V55" s="39"/>
      <c r="W55" s="39"/>
      <c r="X55" s="39"/>
      <c r="Y55" s="39"/>
      <c r="Z55" s="39"/>
      <c r="AA55" s="69"/>
      <c r="AB55" s="39"/>
      <c r="AC55" s="39"/>
      <c r="AD55" s="39"/>
      <c r="AE55" s="39"/>
      <c r="AF55" s="39"/>
      <c r="AG55" s="45"/>
      <c r="AH55" s="134"/>
      <c r="AI55" s="134"/>
      <c r="AJ55" s="134"/>
      <c r="AK55" s="134"/>
      <c r="AL55" s="134"/>
      <c r="AM55" s="134"/>
      <c r="AN55" s="134"/>
      <c r="AO55" s="134"/>
      <c r="AP55" s="134"/>
      <c r="AQ55" s="134"/>
    </row>
    <row r="56" spans="1:43">
      <c r="A56" s="581"/>
      <c r="B56" s="585"/>
      <c r="C56" s="585"/>
      <c r="D56" s="585"/>
      <c r="E56" s="585"/>
      <c r="F56" s="585"/>
      <c r="G56" s="585"/>
      <c r="H56" s="585"/>
      <c r="I56" s="585"/>
      <c r="J56" s="47"/>
      <c r="K56" s="108"/>
      <c r="L56" s="39"/>
      <c r="M56" s="69"/>
      <c r="N56" s="39"/>
      <c r="O56" s="39"/>
      <c r="P56" s="39"/>
      <c r="Q56" s="39"/>
      <c r="R56" s="39"/>
      <c r="S56" s="39"/>
      <c r="T56" s="39"/>
      <c r="U56" s="39"/>
      <c r="V56" s="39"/>
      <c r="W56" s="39"/>
      <c r="X56" s="39"/>
      <c r="Y56" s="39"/>
      <c r="Z56" s="39"/>
      <c r="AA56" s="69"/>
      <c r="AB56" s="39"/>
      <c r="AC56" s="39"/>
      <c r="AD56" s="39"/>
      <c r="AE56" s="39"/>
      <c r="AF56" s="39"/>
      <c r="AG56" s="45"/>
      <c r="AH56" s="134"/>
      <c r="AI56" s="134"/>
      <c r="AJ56" s="134"/>
      <c r="AK56" s="134"/>
      <c r="AL56" s="134"/>
      <c r="AM56" s="134"/>
      <c r="AN56" s="134"/>
      <c r="AO56" s="134"/>
      <c r="AP56" s="134"/>
      <c r="AQ56" s="134"/>
    </row>
    <row r="57" spans="1:43">
      <c r="A57" s="581"/>
      <c r="B57" s="585"/>
      <c r="C57" s="585"/>
      <c r="D57" s="585"/>
      <c r="E57" s="585"/>
      <c r="F57" s="585"/>
      <c r="G57" s="585"/>
      <c r="H57" s="585"/>
      <c r="I57" s="585"/>
      <c r="J57" s="47"/>
      <c r="K57" s="62" t="s">
        <v>227</v>
      </c>
      <c r="L57" s="39"/>
      <c r="M57" s="69"/>
      <c r="N57" s="39"/>
      <c r="O57" s="39"/>
      <c r="P57" s="39"/>
      <c r="Q57" s="39"/>
      <c r="R57" s="39"/>
      <c r="S57" s="39"/>
      <c r="T57" s="69"/>
      <c r="U57" s="39"/>
      <c r="V57" s="39"/>
      <c r="W57" s="39"/>
      <c r="X57" s="39"/>
      <c r="Y57" s="39"/>
      <c r="Z57" s="39"/>
      <c r="AA57" s="69"/>
      <c r="AB57" s="39"/>
      <c r="AC57" s="39"/>
      <c r="AD57" s="39"/>
      <c r="AE57" s="39"/>
      <c r="AF57" s="39"/>
      <c r="AG57" s="45"/>
      <c r="AH57" s="134"/>
      <c r="AI57" s="134"/>
      <c r="AJ57" s="134"/>
      <c r="AK57" s="134"/>
      <c r="AL57" s="134"/>
      <c r="AM57" s="134"/>
      <c r="AN57" s="134"/>
      <c r="AO57" s="134"/>
      <c r="AP57" s="134"/>
      <c r="AQ57" s="134"/>
    </row>
    <row r="58" spans="1:43" ht="30" customHeight="1">
      <c r="A58" s="581"/>
      <c r="B58" s="585"/>
      <c r="C58" s="585"/>
      <c r="D58" s="585"/>
      <c r="E58" s="585"/>
      <c r="F58" s="585"/>
      <c r="G58" s="585"/>
      <c r="H58" s="585"/>
      <c r="I58" s="585"/>
      <c r="J58" s="47"/>
      <c r="K58" s="584" t="s">
        <v>228</v>
      </c>
      <c r="L58" s="584"/>
      <c r="M58" s="584"/>
      <c r="N58" s="584"/>
      <c r="O58" s="584"/>
      <c r="P58" s="584"/>
      <c r="Q58" s="584"/>
      <c r="R58" s="584"/>
      <c r="S58" s="584"/>
      <c r="T58" s="584"/>
      <c r="U58" s="584"/>
      <c r="V58" s="584"/>
      <c r="W58" s="584"/>
      <c r="X58" s="584"/>
      <c r="Y58" s="584"/>
      <c r="Z58" s="584"/>
      <c r="AA58" s="584"/>
      <c r="AB58" s="584"/>
      <c r="AC58" s="584"/>
      <c r="AD58" s="584"/>
      <c r="AE58" s="584"/>
      <c r="AF58" s="584"/>
      <c r="AG58" s="45"/>
      <c r="AH58" s="134"/>
      <c r="AI58" s="134"/>
      <c r="AJ58" s="134"/>
      <c r="AK58" s="134"/>
      <c r="AL58" s="134"/>
      <c r="AM58" s="134"/>
      <c r="AN58" s="134"/>
      <c r="AO58" s="134"/>
      <c r="AP58" s="134"/>
      <c r="AQ58" s="134"/>
    </row>
    <row r="59" spans="1:43" ht="15" customHeight="1">
      <c r="A59" s="581"/>
      <c r="B59" s="585"/>
      <c r="C59" s="585"/>
      <c r="D59" s="585"/>
      <c r="E59" s="585"/>
      <c r="F59" s="585"/>
      <c r="G59" s="585"/>
      <c r="H59" s="585"/>
      <c r="I59" s="585"/>
      <c r="J59" s="47"/>
      <c r="K59" s="109"/>
      <c r="L59" s="109"/>
      <c r="M59" s="143" t="str">
        <f>forSystem!L17</f>
        <v/>
      </c>
      <c r="N59" s="109"/>
      <c r="O59" s="109"/>
      <c r="P59" s="109"/>
      <c r="Q59" s="109"/>
      <c r="R59" s="109"/>
      <c r="S59" s="109"/>
      <c r="T59" s="109"/>
      <c r="U59" s="109"/>
      <c r="V59" s="109"/>
      <c r="W59" s="109"/>
      <c r="X59" s="109"/>
      <c r="Y59" s="109"/>
      <c r="Z59" s="109"/>
      <c r="AA59" s="109"/>
      <c r="AB59" s="109"/>
      <c r="AC59" s="109"/>
      <c r="AD59" s="109"/>
      <c r="AE59" s="109"/>
      <c r="AF59" s="109"/>
      <c r="AG59" s="45"/>
      <c r="AH59" s="134"/>
      <c r="AI59" s="134"/>
      <c r="AJ59" s="134"/>
      <c r="AK59" s="134"/>
      <c r="AL59" s="134"/>
      <c r="AM59" s="134"/>
      <c r="AN59" s="134"/>
      <c r="AO59" s="134"/>
      <c r="AP59" s="134"/>
      <c r="AQ59" s="134"/>
    </row>
    <row r="60" spans="1:43" ht="15" customHeight="1">
      <c r="A60" s="581"/>
      <c r="B60" s="585"/>
      <c r="C60" s="585"/>
      <c r="D60" s="585"/>
      <c r="E60" s="585"/>
      <c r="F60" s="585"/>
      <c r="G60" s="585"/>
      <c r="H60" s="585"/>
      <c r="I60" s="585"/>
      <c r="J60" s="47"/>
      <c r="K60" s="108" t="s">
        <v>231</v>
      </c>
      <c r="L60" s="46" t="s">
        <v>52</v>
      </c>
      <c r="M60" s="67"/>
      <c r="N60" s="39" t="s">
        <v>13</v>
      </c>
      <c r="O60" s="46" t="s">
        <v>17</v>
      </c>
      <c r="P60" s="67"/>
      <c r="Q60" s="39" t="s">
        <v>53</v>
      </c>
      <c r="R60" s="72" t="str">
        <f>IF(OR(M60="",P60=""),"※入力してください","")</f>
        <v>※入力してください</v>
      </c>
      <c r="S60" s="131"/>
      <c r="T60" s="39"/>
      <c r="U60" s="132"/>
      <c r="V60" s="39"/>
      <c r="W60" s="39"/>
      <c r="X60" s="39"/>
      <c r="Y60" s="39"/>
      <c r="Z60" s="39"/>
      <c r="AA60" s="39"/>
      <c r="AB60" s="39"/>
      <c r="AC60" s="39"/>
      <c r="AD60" s="39"/>
      <c r="AE60" s="39"/>
      <c r="AF60" s="39"/>
      <c r="AG60" s="45"/>
      <c r="AH60" s="134"/>
      <c r="AI60" s="134"/>
      <c r="AJ60" s="134"/>
      <c r="AK60" s="134"/>
      <c r="AL60" s="134"/>
      <c r="AM60" s="134"/>
      <c r="AN60" s="134"/>
      <c r="AO60" s="134"/>
      <c r="AP60" s="134"/>
      <c r="AQ60" s="134"/>
    </row>
    <row r="61" spans="1:43" ht="5" customHeight="1">
      <c r="A61" s="581"/>
      <c r="B61" s="585"/>
      <c r="C61" s="585"/>
      <c r="D61" s="585"/>
      <c r="E61" s="585"/>
      <c r="F61" s="585"/>
      <c r="G61" s="585"/>
      <c r="H61" s="585"/>
      <c r="I61" s="585"/>
      <c r="J61" s="47"/>
      <c r="K61" s="39"/>
      <c r="L61" s="69"/>
      <c r="M61" s="39"/>
      <c r="N61" s="39"/>
      <c r="O61" s="39"/>
      <c r="P61" s="39"/>
      <c r="Q61" s="39"/>
      <c r="R61" s="39"/>
      <c r="S61" s="39"/>
      <c r="T61" s="39"/>
      <c r="U61" s="39"/>
      <c r="V61" s="39"/>
      <c r="W61" s="39"/>
      <c r="X61" s="39"/>
      <c r="Y61" s="39"/>
      <c r="Z61" s="39"/>
      <c r="AA61" s="39"/>
      <c r="AB61" s="39"/>
      <c r="AC61" s="39"/>
      <c r="AD61" s="39"/>
      <c r="AE61" s="39"/>
      <c r="AF61" s="39"/>
      <c r="AG61" s="45"/>
      <c r="AH61" s="134"/>
      <c r="AI61" s="134"/>
      <c r="AJ61" s="134"/>
      <c r="AK61" s="134"/>
      <c r="AL61" s="134"/>
      <c r="AM61" s="134"/>
      <c r="AN61" s="134"/>
      <c r="AO61" s="134"/>
      <c r="AP61" s="134"/>
      <c r="AQ61" s="134"/>
    </row>
    <row r="62" spans="1:43" ht="15" customHeight="1">
      <c r="A62" s="581"/>
      <c r="B62" s="585"/>
      <c r="C62" s="585"/>
      <c r="D62" s="585"/>
      <c r="E62" s="585"/>
      <c r="F62" s="585"/>
      <c r="G62" s="585"/>
      <c r="H62" s="585"/>
      <c r="I62" s="585"/>
      <c r="J62" s="47"/>
      <c r="K62" s="33"/>
      <c r="L62" s="33" t="s">
        <v>1326</v>
      </c>
      <c r="M62" s="39"/>
      <c r="N62" s="39"/>
      <c r="O62" s="39"/>
      <c r="P62" s="517"/>
      <c r="Q62" s="518"/>
      <c r="R62" s="519"/>
      <c r="S62" s="33" t="s">
        <v>268</v>
      </c>
      <c r="T62" s="39"/>
      <c r="U62" s="41" t="s">
        <v>229</v>
      </c>
      <c r="V62" s="517"/>
      <c r="W62" s="518"/>
      <c r="X62" s="519"/>
      <c r="Y62" s="39" t="s">
        <v>230</v>
      </c>
      <c r="Z62" s="39"/>
      <c r="AA62" s="39"/>
      <c r="AB62" s="39"/>
      <c r="AC62" s="39"/>
      <c r="AD62" s="39"/>
      <c r="AE62" s="39"/>
      <c r="AF62" s="39"/>
      <c r="AG62" s="45"/>
      <c r="AH62" s="134"/>
      <c r="AI62" s="134"/>
      <c r="AJ62" s="134"/>
      <c r="AK62" s="134"/>
      <c r="AL62" s="134"/>
      <c r="AM62" s="134"/>
      <c r="AN62" s="134"/>
      <c r="AO62" s="134"/>
      <c r="AP62" s="134"/>
      <c r="AQ62" s="134"/>
    </row>
    <row r="63" spans="1:43" ht="15" customHeight="1">
      <c r="A63" s="581"/>
      <c r="B63" s="585"/>
      <c r="C63" s="585"/>
      <c r="D63" s="585"/>
      <c r="E63" s="585"/>
      <c r="F63" s="585"/>
      <c r="G63" s="585"/>
      <c r="H63" s="585"/>
      <c r="I63" s="585"/>
      <c r="J63" s="47"/>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45"/>
      <c r="AH63" s="134"/>
      <c r="AI63" s="134"/>
      <c r="AJ63" s="134"/>
      <c r="AK63" s="134"/>
      <c r="AL63" s="134"/>
      <c r="AM63" s="134"/>
      <c r="AN63" s="134"/>
      <c r="AO63" s="134"/>
      <c r="AP63" s="134"/>
      <c r="AQ63" s="134"/>
    </row>
    <row r="64" spans="1:43" ht="15" customHeight="1">
      <c r="A64" s="581"/>
      <c r="B64" s="585"/>
      <c r="C64" s="585"/>
      <c r="D64" s="585"/>
      <c r="E64" s="585"/>
      <c r="F64" s="585"/>
      <c r="G64" s="585"/>
      <c r="H64" s="585"/>
      <c r="I64" s="585"/>
      <c r="J64" s="47"/>
      <c r="K64" s="33"/>
      <c r="L64" s="46" t="s">
        <v>52</v>
      </c>
      <c r="M64" s="67"/>
      <c r="N64" s="39" t="s">
        <v>13</v>
      </c>
      <c r="O64" s="46" t="s">
        <v>17</v>
      </c>
      <c r="P64" s="67"/>
      <c r="Q64" s="39" t="s">
        <v>53</v>
      </c>
      <c r="R64" s="39"/>
      <c r="S64" s="39"/>
      <c r="T64" s="39"/>
      <c r="U64" s="39"/>
      <c r="V64" s="39"/>
      <c r="W64" s="39"/>
      <c r="X64" s="39"/>
      <c r="Y64" s="39"/>
      <c r="Z64" s="39"/>
      <c r="AA64" s="39"/>
      <c r="AB64" s="39"/>
      <c r="AC64" s="39"/>
      <c r="AD64" s="39"/>
      <c r="AE64" s="39"/>
      <c r="AF64" s="39"/>
      <c r="AG64" s="45"/>
      <c r="AH64" s="134"/>
      <c r="AI64" s="134"/>
      <c r="AJ64" s="134"/>
      <c r="AK64" s="134"/>
      <c r="AL64" s="134"/>
      <c r="AM64" s="134"/>
      <c r="AN64" s="134"/>
      <c r="AO64" s="134"/>
      <c r="AP64" s="134"/>
      <c r="AQ64" s="134"/>
    </row>
    <row r="65" spans="1:43" ht="4" customHeight="1">
      <c r="A65" s="581"/>
      <c r="B65" s="585"/>
      <c r="C65" s="585"/>
      <c r="D65" s="585"/>
      <c r="E65" s="585"/>
      <c r="F65" s="585"/>
      <c r="G65" s="585"/>
      <c r="H65" s="585"/>
      <c r="I65" s="585"/>
      <c r="J65" s="47"/>
      <c r="K65" s="39"/>
      <c r="L65" s="69"/>
      <c r="M65" s="39"/>
      <c r="N65" s="39"/>
      <c r="O65" s="39"/>
      <c r="P65" s="39"/>
      <c r="Q65" s="39"/>
      <c r="R65" s="39"/>
      <c r="S65" s="39"/>
      <c r="T65" s="39"/>
      <c r="U65" s="39"/>
      <c r="V65" s="39"/>
      <c r="W65" s="39"/>
      <c r="X65" s="39"/>
      <c r="Y65" s="39"/>
      <c r="Z65" s="39"/>
      <c r="AA65" s="39"/>
      <c r="AB65" s="39"/>
      <c r="AC65" s="39"/>
      <c r="AD65" s="39"/>
      <c r="AE65" s="39"/>
      <c r="AF65" s="39"/>
      <c r="AG65" s="45"/>
      <c r="AH65" s="134"/>
      <c r="AI65" s="134"/>
      <c r="AJ65" s="134"/>
      <c r="AK65" s="134"/>
      <c r="AL65" s="134"/>
      <c r="AM65" s="134"/>
      <c r="AN65" s="134"/>
      <c r="AO65" s="134"/>
      <c r="AP65" s="134"/>
      <c r="AQ65" s="134"/>
    </row>
    <row r="66" spans="1:43" ht="15" customHeight="1">
      <c r="A66" s="581"/>
      <c r="B66" s="585"/>
      <c r="C66" s="585"/>
      <c r="D66" s="585"/>
      <c r="E66" s="585"/>
      <c r="F66" s="585"/>
      <c r="G66" s="585"/>
      <c r="H66" s="585"/>
      <c r="I66" s="585"/>
      <c r="J66" s="47"/>
      <c r="K66" s="33"/>
      <c r="L66" s="33" t="s">
        <v>1326</v>
      </c>
      <c r="M66" s="39"/>
      <c r="N66" s="39"/>
      <c r="O66" s="39"/>
      <c r="P66" s="517"/>
      <c r="Q66" s="518"/>
      <c r="R66" s="519"/>
      <c r="S66" s="33" t="s">
        <v>54</v>
      </c>
      <c r="T66" s="39"/>
      <c r="U66" s="41" t="s">
        <v>229</v>
      </c>
      <c r="V66" s="517"/>
      <c r="W66" s="518"/>
      <c r="X66" s="519"/>
      <c r="Y66" s="39" t="s">
        <v>230</v>
      </c>
      <c r="Z66" s="39"/>
      <c r="AA66" s="39"/>
      <c r="AB66" s="39"/>
      <c r="AC66" s="39"/>
      <c r="AD66" s="39"/>
      <c r="AE66" s="39"/>
      <c r="AF66" s="39"/>
      <c r="AG66" s="45"/>
      <c r="AH66" s="134"/>
      <c r="AI66" s="134"/>
      <c r="AJ66" s="134"/>
      <c r="AK66" s="134"/>
      <c r="AL66" s="134"/>
      <c r="AM66" s="134"/>
      <c r="AN66" s="134"/>
      <c r="AO66" s="134"/>
      <c r="AP66" s="134"/>
      <c r="AQ66" s="134"/>
    </row>
    <row r="67" spans="1:43" ht="15" customHeight="1">
      <c r="A67" s="581"/>
      <c r="B67" s="585"/>
      <c r="C67" s="585"/>
      <c r="D67" s="585"/>
      <c r="E67" s="585"/>
      <c r="F67" s="585"/>
      <c r="G67" s="585"/>
      <c r="H67" s="585"/>
      <c r="I67" s="585"/>
      <c r="J67" s="47"/>
      <c r="K67" s="33"/>
      <c r="L67" s="33"/>
      <c r="M67" s="39"/>
      <c r="N67" s="39"/>
      <c r="O67" s="39"/>
      <c r="P67" s="39"/>
      <c r="Q67" s="39"/>
      <c r="R67" s="39"/>
      <c r="S67" s="33"/>
      <c r="T67" s="39"/>
      <c r="U67" s="41"/>
      <c r="V67" s="39"/>
      <c r="W67" s="39"/>
      <c r="X67" s="39"/>
      <c r="Y67" s="39"/>
      <c r="Z67" s="39"/>
      <c r="AA67" s="39"/>
      <c r="AB67" s="39"/>
      <c r="AC67" s="39"/>
      <c r="AD67" s="39"/>
      <c r="AE67" s="39"/>
      <c r="AF67" s="39"/>
      <c r="AG67" s="45"/>
      <c r="AH67" s="134"/>
      <c r="AI67" s="134"/>
      <c r="AJ67" s="134"/>
      <c r="AK67" s="134"/>
      <c r="AL67" s="134"/>
      <c r="AM67" s="134"/>
      <c r="AN67" s="134"/>
      <c r="AO67" s="134"/>
      <c r="AP67" s="134"/>
      <c r="AQ67" s="134"/>
    </row>
    <row r="68" spans="1:43" ht="15" customHeight="1">
      <c r="A68" s="581"/>
      <c r="B68" s="585"/>
      <c r="C68" s="585"/>
      <c r="D68" s="585"/>
      <c r="E68" s="585"/>
      <c r="F68" s="585"/>
      <c r="G68" s="585"/>
      <c r="H68" s="585"/>
      <c r="I68" s="585"/>
      <c r="J68" s="47"/>
      <c r="K68" s="33"/>
      <c r="L68" s="46" t="s">
        <v>52</v>
      </c>
      <c r="M68" s="67"/>
      <c r="N68" s="39" t="s">
        <v>13</v>
      </c>
      <c r="O68" s="46" t="s">
        <v>17</v>
      </c>
      <c r="P68" s="67"/>
      <c r="Q68" s="39" t="s">
        <v>53</v>
      </c>
      <c r="R68" s="39"/>
      <c r="S68" s="39"/>
      <c r="T68" s="39"/>
      <c r="U68" s="39"/>
      <c r="V68" s="39"/>
      <c r="W68" s="39"/>
      <c r="X68" s="39"/>
      <c r="Y68" s="39"/>
      <c r="Z68" s="39"/>
      <c r="AA68" s="39"/>
      <c r="AB68" s="39"/>
      <c r="AC68" s="39"/>
      <c r="AD68" s="39"/>
      <c r="AE68" s="39"/>
      <c r="AF68" s="39"/>
      <c r="AG68" s="45"/>
      <c r="AH68" s="134"/>
      <c r="AI68" s="134"/>
      <c r="AJ68" s="134"/>
      <c r="AK68" s="134"/>
      <c r="AL68" s="134"/>
      <c r="AM68" s="134"/>
      <c r="AN68" s="134"/>
      <c r="AO68" s="134"/>
      <c r="AP68" s="134"/>
      <c r="AQ68" s="134"/>
    </row>
    <row r="69" spans="1:43" ht="5" customHeight="1">
      <c r="A69" s="581"/>
      <c r="B69" s="585"/>
      <c r="C69" s="585"/>
      <c r="D69" s="585"/>
      <c r="E69" s="585"/>
      <c r="F69" s="585"/>
      <c r="G69" s="585"/>
      <c r="H69" s="585"/>
      <c r="I69" s="585"/>
      <c r="J69" s="47"/>
      <c r="K69" s="39"/>
      <c r="L69" s="69"/>
      <c r="M69" s="39"/>
      <c r="N69" s="39"/>
      <c r="O69" s="39"/>
      <c r="P69" s="39"/>
      <c r="Q69" s="39"/>
      <c r="R69" s="39"/>
      <c r="S69" s="39"/>
      <c r="T69" s="39"/>
      <c r="U69" s="39"/>
      <c r="V69" s="39"/>
      <c r="W69" s="39"/>
      <c r="X69" s="39"/>
      <c r="Y69" s="39"/>
      <c r="Z69" s="39"/>
      <c r="AA69" s="39"/>
      <c r="AB69" s="39"/>
      <c r="AC69" s="39"/>
      <c r="AD69" s="39"/>
      <c r="AE69" s="39"/>
      <c r="AF69" s="39"/>
      <c r="AG69" s="45"/>
      <c r="AH69" s="134"/>
      <c r="AI69" s="134"/>
      <c r="AJ69" s="134"/>
      <c r="AK69" s="134"/>
      <c r="AL69" s="134"/>
      <c r="AM69" s="134"/>
      <c r="AN69" s="134"/>
      <c r="AO69" s="134"/>
      <c r="AP69" s="134"/>
      <c r="AQ69" s="134"/>
    </row>
    <row r="70" spans="1:43" ht="15" customHeight="1">
      <c r="A70" s="581"/>
      <c r="B70" s="585"/>
      <c r="C70" s="585"/>
      <c r="D70" s="585"/>
      <c r="E70" s="585"/>
      <c r="F70" s="585"/>
      <c r="G70" s="585"/>
      <c r="H70" s="585"/>
      <c r="I70" s="585"/>
      <c r="J70" s="47"/>
      <c r="K70" s="33"/>
      <c r="L70" s="33" t="s">
        <v>1326</v>
      </c>
      <c r="M70" s="39"/>
      <c r="N70" s="39"/>
      <c r="O70" s="39"/>
      <c r="P70" s="517"/>
      <c r="Q70" s="518"/>
      <c r="R70" s="519"/>
      <c r="S70" s="33" t="s">
        <v>54</v>
      </c>
      <c r="T70" s="39"/>
      <c r="U70" s="41" t="s">
        <v>229</v>
      </c>
      <c r="V70" s="517"/>
      <c r="W70" s="518"/>
      <c r="X70" s="519"/>
      <c r="Y70" s="39" t="s">
        <v>230</v>
      </c>
      <c r="Z70" s="39"/>
      <c r="AA70" s="39"/>
      <c r="AB70" s="39"/>
      <c r="AC70" s="39"/>
      <c r="AD70" s="39"/>
      <c r="AE70" s="39"/>
      <c r="AF70" s="39"/>
      <c r="AG70" s="45"/>
      <c r="AH70" s="134"/>
      <c r="AI70" s="134"/>
      <c r="AJ70" s="134"/>
      <c r="AK70" s="134"/>
      <c r="AL70" s="134"/>
      <c r="AM70" s="134"/>
      <c r="AN70" s="134"/>
      <c r="AO70" s="134"/>
      <c r="AP70" s="134"/>
      <c r="AQ70" s="134"/>
    </row>
    <row r="71" spans="1:43" ht="15" customHeight="1">
      <c r="A71" s="581"/>
      <c r="B71" s="585"/>
      <c r="C71" s="585"/>
      <c r="D71" s="585"/>
      <c r="E71" s="585"/>
      <c r="F71" s="585"/>
      <c r="G71" s="585"/>
      <c r="H71" s="585"/>
      <c r="I71" s="585"/>
      <c r="J71" s="47"/>
      <c r="K71" s="33"/>
      <c r="L71" s="33"/>
      <c r="M71" s="39"/>
      <c r="N71" s="39"/>
      <c r="O71" s="39"/>
      <c r="P71" s="39"/>
      <c r="Q71" s="39"/>
      <c r="R71" s="39"/>
      <c r="S71" s="33"/>
      <c r="T71" s="39"/>
      <c r="U71" s="41"/>
      <c r="V71" s="39"/>
      <c r="W71" s="39"/>
      <c r="X71" s="39"/>
      <c r="Y71" s="39"/>
      <c r="Z71" s="39"/>
      <c r="AA71" s="39"/>
      <c r="AB71" s="39"/>
      <c r="AC71" s="39"/>
      <c r="AD71" s="39"/>
      <c r="AE71" s="39"/>
      <c r="AF71" s="39"/>
      <c r="AG71" s="45"/>
      <c r="AH71" s="134"/>
      <c r="AI71" s="134"/>
      <c r="AJ71" s="134"/>
      <c r="AK71" s="134"/>
      <c r="AL71" s="134"/>
      <c r="AM71" s="134"/>
      <c r="AN71" s="134"/>
      <c r="AO71" s="134"/>
      <c r="AP71" s="134"/>
      <c r="AQ71" s="134"/>
    </row>
    <row r="72" spans="1:43" ht="15" customHeight="1">
      <c r="A72" s="581"/>
      <c r="B72" s="585"/>
      <c r="C72" s="585"/>
      <c r="D72" s="585"/>
      <c r="E72" s="585"/>
      <c r="F72" s="585"/>
      <c r="G72" s="585"/>
      <c r="H72" s="585"/>
      <c r="I72" s="585"/>
      <c r="J72" s="47"/>
      <c r="K72" s="33"/>
      <c r="L72" s="46" t="s">
        <v>52</v>
      </c>
      <c r="M72" s="67"/>
      <c r="N72" s="39" t="s">
        <v>13</v>
      </c>
      <c r="O72" s="46" t="s">
        <v>17</v>
      </c>
      <c r="P72" s="67"/>
      <c r="Q72" s="39" t="s">
        <v>53</v>
      </c>
      <c r="R72" s="39"/>
      <c r="S72" s="39"/>
      <c r="T72" s="39"/>
      <c r="U72" s="39"/>
      <c r="V72" s="39"/>
      <c r="W72" s="39"/>
      <c r="X72" s="39"/>
      <c r="Y72" s="39"/>
      <c r="Z72" s="39"/>
      <c r="AA72" s="39"/>
      <c r="AB72" s="39"/>
      <c r="AC72" s="39"/>
      <c r="AD72" s="39"/>
      <c r="AE72" s="39"/>
      <c r="AF72" s="39"/>
      <c r="AG72" s="45"/>
      <c r="AH72" s="134"/>
      <c r="AI72" s="134"/>
      <c r="AJ72" s="134"/>
      <c r="AK72" s="134"/>
      <c r="AL72" s="134"/>
      <c r="AM72" s="134"/>
      <c r="AN72" s="134"/>
      <c r="AO72" s="134"/>
      <c r="AP72" s="134"/>
      <c r="AQ72" s="134"/>
    </row>
    <row r="73" spans="1:43" ht="5" customHeight="1">
      <c r="A73" s="581"/>
      <c r="B73" s="585"/>
      <c r="C73" s="585"/>
      <c r="D73" s="585"/>
      <c r="E73" s="585"/>
      <c r="F73" s="585"/>
      <c r="G73" s="585"/>
      <c r="H73" s="585"/>
      <c r="I73" s="585"/>
      <c r="J73" s="47"/>
      <c r="K73" s="39"/>
      <c r="L73" s="69"/>
      <c r="M73" s="39"/>
      <c r="N73" s="39"/>
      <c r="O73" s="39"/>
      <c r="P73" s="39"/>
      <c r="Q73" s="39"/>
      <c r="R73" s="39"/>
      <c r="S73" s="39"/>
      <c r="T73" s="39"/>
      <c r="U73" s="39"/>
      <c r="V73" s="39"/>
      <c r="W73" s="39"/>
      <c r="X73" s="39"/>
      <c r="Y73" s="39"/>
      <c r="Z73" s="39"/>
      <c r="AA73" s="39"/>
      <c r="AB73" s="39"/>
      <c r="AC73" s="39"/>
      <c r="AD73" s="39"/>
      <c r="AE73" s="39"/>
      <c r="AF73" s="39"/>
      <c r="AG73" s="45"/>
      <c r="AH73" s="134"/>
      <c r="AI73" s="134"/>
      <c r="AJ73" s="134"/>
      <c r="AK73" s="134"/>
      <c r="AL73" s="134"/>
      <c r="AM73" s="134"/>
      <c r="AN73" s="134"/>
      <c r="AO73" s="134"/>
      <c r="AP73" s="134"/>
      <c r="AQ73" s="134"/>
    </row>
    <row r="74" spans="1:43" ht="15" customHeight="1">
      <c r="A74" s="581"/>
      <c r="B74" s="585"/>
      <c r="C74" s="585"/>
      <c r="D74" s="585"/>
      <c r="E74" s="585"/>
      <c r="F74" s="585"/>
      <c r="G74" s="585"/>
      <c r="H74" s="585"/>
      <c r="I74" s="585"/>
      <c r="J74" s="47"/>
      <c r="K74" s="33"/>
      <c r="L74" s="33" t="s">
        <v>1326</v>
      </c>
      <c r="M74" s="39"/>
      <c r="N74" s="39"/>
      <c r="O74" s="39"/>
      <c r="P74" s="517"/>
      <c r="Q74" s="518"/>
      <c r="R74" s="519"/>
      <c r="S74" s="33" t="s">
        <v>54</v>
      </c>
      <c r="T74" s="39"/>
      <c r="U74" s="41" t="s">
        <v>229</v>
      </c>
      <c r="V74" s="517"/>
      <c r="W74" s="518"/>
      <c r="X74" s="519"/>
      <c r="Y74" s="39" t="s">
        <v>230</v>
      </c>
      <c r="Z74" s="39"/>
      <c r="AA74" s="39"/>
      <c r="AB74" s="39"/>
      <c r="AC74" s="39"/>
      <c r="AD74" s="39"/>
      <c r="AE74" s="39"/>
      <c r="AF74" s="39"/>
      <c r="AG74" s="45"/>
      <c r="AH74" s="134"/>
      <c r="AI74" s="134"/>
      <c r="AJ74" s="134"/>
      <c r="AK74" s="134"/>
      <c r="AL74" s="134"/>
      <c r="AM74" s="134"/>
      <c r="AN74" s="134"/>
      <c r="AO74" s="134"/>
      <c r="AP74" s="134"/>
      <c r="AQ74" s="134"/>
    </row>
    <row r="75" spans="1:43" ht="15" customHeight="1">
      <c r="A75" s="581"/>
      <c r="B75" s="585"/>
      <c r="C75" s="585"/>
      <c r="D75" s="585"/>
      <c r="E75" s="585"/>
      <c r="F75" s="585"/>
      <c r="G75" s="585"/>
      <c r="H75" s="585"/>
      <c r="I75" s="585"/>
      <c r="J75" s="47"/>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45"/>
      <c r="AH75" s="134"/>
      <c r="AI75" s="134"/>
      <c r="AJ75" s="134"/>
      <c r="AK75" s="134"/>
      <c r="AL75" s="134"/>
      <c r="AM75" s="134"/>
      <c r="AN75" s="134"/>
      <c r="AO75" s="134"/>
      <c r="AP75" s="134"/>
      <c r="AQ75" s="134"/>
    </row>
    <row r="76" spans="1:43" ht="15" customHeight="1">
      <c r="A76" s="581"/>
      <c r="B76" s="585"/>
      <c r="C76" s="585"/>
      <c r="D76" s="585"/>
      <c r="E76" s="585"/>
      <c r="F76" s="585"/>
      <c r="G76" s="585"/>
      <c r="H76" s="585"/>
      <c r="I76" s="585"/>
      <c r="J76" s="47"/>
      <c r="K76" s="39" t="s">
        <v>232</v>
      </c>
      <c r="L76" s="39"/>
      <c r="M76" s="39"/>
      <c r="N76" s="39"/>
      <c r="O76" s="39"/>
      <c r="P76" s="39"/>
      <c r="Q76" s="46" t="s">
        <v>229</v>
      </c>
      <c r="R76" s="517"/>
      <c r="S76" s="518"/>
      <c r="T76" s="519"/>
      <c r="U76" s="39" t="s">
        <v>269</v>
      </c>
      <c r="V76" s="39"/>
      <c r="W76" s="72" t="str">
        <f>IF(R76="","※入力してください","")</f>
        <v>※入力してください</v>
      </c>
      <c r="X76" s="39"/>
      <c r="Y76" s="39"/>
      <c r="Z76" s="154"/>
      <c r="AA76" s="39"/>
      <c r="AB76" s="39"/>
      <c r="AC76" s="39"/>
      <c r="AD76" s="39"/>
      <c r="AE76" s="39"/>
      <c r="AF76" s="39"/>
      <c r="AG76" s="45"/>
      <c r="AH76" s="134"/>
      <c r="AI76" s="134"/>
      <c r="AJ76" s="134"/>
      <c r="AK76" s="134"/>
      <c r="AL76" s="134"/>
      <c r="AM76" s="134"/>
      <c r="AN76" s="134"/>
      <c r="AO76" s="134"/>
      <c r="AP76" s="134"/>
      <c r="AQ76" s="134"/>
    </row>
    <row r="77" spans="1:43" ht="28" customHeight="1">
      <c r="A77" s="581"/>
      <c r="B77" s="585"/>
      <c r="C77" s="585"/>
      <c r="D77" s="585"/>
      <c r="E77" s="585"/>
      <c r="F77" s="585"/>
      <c r="G77" s="585"/>
      <c r="H77" s="585"/>
      <c r="I77" s="585"/>
      <c r="J77" s="47"/>
      <c r="K77" s="39"/>
      <c r="L77" s="582" t="str">
        <f>IF(R76&lt;&gt;"",IF(AND('F1'!K87="既に取り組んでいる",R76+U78&gt;2445),"※2－1労働環境整備①就業規則又はその他これに準じるものに年間総労働時間（所定労働時間及び残業時間の合計）を2,445時間以内とすることを規定に「既に取り組んでいる」を選択しています。2－1①を修正、または、所定労働時間と所定外労働時間の合計を2445時間以内に修正してください。",""),"")</f>
        <v/>
      </c>
      <c r="M77" s="582"/>
      <c r="N77" s="582"/>
      <c r="O77" s="582"/>
      <c r="P77" s="582"/>
      <c r="Q77" s="582"/>
      <c r="R77" s="582"/>
      <c r="S77" s="582"/>
      <c r="T77" s="582"/>
      <c r="U77" s="582"/>
      <c r="V77" s="582"/>
      <c r="W77" s="582"/>
      <c r="X77" s="582"/>
      <c r="Y77" s="582"/>
      <c r="Z77" s="582"/>
      <c r="AA77" s="582"/>
      <c r="AB77" s="582"/>
      <c r="AC77" s="582"/>
      <c r="AD77" s="582"/>
      <c r="AE77" s="582"/>
      <c r="AF77" s="582"/>
      <c r="AG77" s="583"/>
      <c r="AH77" s="134"/>
      <c r="AI77" s="134"/>
      <c r="AJ77" s="134"/>
      <c r="AK77" s="134"/>
      <c r="AL77" s="134"/>
      <c r="AM77" s="134"/>
      <c r="AN77" s="134"/>
      <c r="AO77" s="134"/>
      <c r="AP77" s="134"/>
      <c r="AQ77" s="134"/>
    </row>
    <row r="78" spans="1:43" ht="15" customHeight="1">
      <c r="A78" s="581"/>
      <c r="B78" s="585"/>
      <c r="C78" s="585"/>
      <c r="D78" s="585"/>
      <c r="E78" s="585"/>
      <c r="F78" s="585"/>
      <c r="G78" s="585"/>
      <c r="H78" s="585"/>
      <c r="I78" s="585"/>
      <c r="J78" s="47"/>
      <c r="K78" s="39" t="s">
        <v>233</v>
      </c>
      <c r="L78" s="39"/>
      <c r="M78" s="39"/>
      <c r="N78" s="39"/>
      <c r="O78" s="39"/>
      <c r="P78" s="39"/>
      <c r="Q78" s="70"/>
      <c r="R78" s="39"/>
      <c r="S78" s="39" t="s">
        <v>234</v>
      </c>
      <c r="T78" s="39"/>
      <c r="U78" s="522"/>
      <c r="V78" s="523"/>
      <c r="W78" s="39" t="s">
        <v>235</v>
      </c>
      <c r="X78" s="39"/>
      <c r="Y78" s="72" t="str">
        <f>IF(Q78="有",IF(U78="","※入力してください",""),"")</f>
        <v/>
      </c>
      <c r="Z78" s="39"/>
      <c r="AA78" s="39"/>
      <c r="AB78" s="39"/>
      <c r="AC78" s="39"/>
      <c r="AD78" s="39"/>
      <c r="AE78" s="39"/>
      <c r="AF78" s="39"/>
      <c r="AG78" s="45"/>
      <c r="AH78" s="134"/>
      <c r="AI78" s="134"/>
      <c r="AJ78" s="134"/>
      <c r="AK78" s="134"/>
      <c r="AL78" s="134"/>
      <c r="AM78" s="134"/>
      <c r="AN78" s="134"/>
      <c r="AO78" s="134"/>
      <c r="AP78" s="134"/>
      <c r="AQ78" s="134"/>
    </row>
    <row r="79" spans="1:43">
      <c r="A79" s="581"/>
      <c r="B79" s="585"/>
      <c r="C79" s="585"/>
      <c r="D79" s="585"/>
      <c r="E79" s="585"/>
      <c r="F79" s="585"/>
      <c r="G79" s="585"/>
      <c r="H79" s="585"/>
      <c r="I79" s="585"/>
      <c r="J79" s="47"/>
      <c r="K79" s="39"/>
      <c r="L79" s="39"/>
      <c r="M79" s="39"/>
      <c r="N79" s="39"/>
      <c r="O79" s="39"/>
      <c r="P79" s="39"/>
      <c r="Q79" s="74" t="str">
        <f>IF(Q78="","※入力してください","")</f>
        <v>※入力してください</v>
      </c>
      <c r="R79" s="39"/>
      <c r="S79" s="39"/>
      <c r="U79" s="39"/>
      <c r="V79" s="39"/>
      <c r="W79" s="39"/>
      <c r="X79" s="39"/>
      <c r="Y79" s="39"/>
      <c r="Z79" s="39"/>
      <c r="AA79" s="39"/>
      <c r="AB79" s="39"/>
      <c r="AC79" s="39"/>
      <c r="AD79" s="39"/>
      <c r="AE79" s="39"/>
      <c r="AF79" s="39"/>
      <c r="AG79" s="45"/>
      <c r="AH79" s="134"/>
      <c r="AI79" s="134"/>
      <c r="AJ79" s="134"/>
      <c r="AK79" s="134"/>
      <c r="AL79" s="134"/>
      <c r="AM79" s="134"/>
      <c r="AN79" s="134"/>
      <c r="AO79" s="134"/>
      <c r="AP79" s="134"/>
      <c r="AQ79" s="134"/>
    </row>
    <row r="80" spans="1:43" ht="5" customHeight="1">
      <c r="A80" s="524">
        <f ca="1">MAX(INDIRECT(ADDRESS(1,COLUMN())):INDIRECT(ADDRESS(ROW()-1,COLUMN())))+1</f>
        <v>8</v>
      </c>
      <c r="B80" s="525" t="s">
        <v>138</v>
      </c>
      <c r="C80" s="525"/>
      <c r="D80" s="525"/>
      <c r="E80" s="525"/>
      <c r="F80" s="525"/>
      <c r="G80" s="525"/>
      <c r="H80" s="525"/>
      <c r="I80" s="525"/>
      <c r="J80" s="63"/>
      <c r="K80" s="64"/>
      <c r="L80" s="64"/>
      <c r="M80" s="64"/>
      <c r="N80" s="64"/>
      <c r="O80" s="64"/>
      <c r="P80" s="64"/>
      <c r="Q80" s="64"/>
      <c r="R80" s="64"/>
      <c r="S80" s="64"/>
      <c r="T80" s="64"/>
      <c r="U80" s="64"/>
      <c r="V80" s="64"/>
      <c r="W80" s="64"/>
      <c r="X80" s="64"/>
      <c r="Y80" s="64"/>
      <c r="Z80" s="64"/>
      <c r="AA80" s="64"/>
      <c r="AB80" s="64"/>
      <c r="AC80" s="64"/>
      <c r="AD80" s="64"/>
      <c r="AE80" s="64"/>
      <c r="AF80" s="64"/>
      <c r="AG80" s="65"/>
      <c r="AH80" s="134"/>
      <c r="AI80" s="134"/>
      <c r="AJ80" s="134"/>
      <c r="AK80" s="134"/>
      <c r="AL80" s="134"/>
      <c r="AM80" s="134"/>
      <c r="AN80" s="134"/>
      <c r="AO80" s="134"/>
      <c r="AP80" s="134"/>
      <c r="AQ80" s="134"/>
    </row>
    <row r="81" spans="1:43" ht="20" customHeight="1">
      <c r="A81" s="524"/>
      <c r="B81" s="525"/>
      <c r="C81" s="525"/>
      <c r="D81" s="525"/>
      <c r="E81" s="525"/>
      <c r="F81" s="525"/>
      <c r="G81" s="525"/>
      <c r="H81" s="525"/>
      <c r="I81" s="525"/>
      <c r="J81" s="47"/>
      <c r="K81" s="33" t="s">
        <v>357</v>
      </c>
      <c r="L81" s="39"/>
      <c r="M81" s="39"/>
      <c r="N81" s="39"/>
      <c r="O81" s="39"/>
      <c r="P81" s="39"/>
      <c r="Q81" s="39"/>
      <c r="R81" s="39"/>
      <c r="S81" s="39"/>
      <c r="T81" s="39"/>
      <c r="U81" s="39"/>
      <c r="V81" s="39"/>
      <c r="W81" s="39"/>
      <c r="X81" s="39"/>
      <c r="Y81" s="39"/>
      <c r="Z81" s="39"/>
      <c r="AA81" s="39"/>
      <c r="AB81" s="39"/>
      <c r="AC81" s="39"/>
      <c r="AD81" s="39"/>
      <c r="AE81" s="39"/>
      <c r="AF81" s="39"/>
      <c r="AG81" s="45"/>
      <c r="AH81" s="134"/>
      <c r="AI81" s="134"/>
      <c r="AJ81" s="134"/>
      <c r="AK81" s="134"/>
      <c r="AL81" s="134"/>
      <c r="AM81" s="134"/>
      <c r="AN81" s="134"/>
      <c r="AO81" s="134"/>
      <c r="AP81" s="134"/>
      <c r="AQ81" s="134"/>
    </row>
    <row r="82" spans="1:43" ht="5" customHeight="1">
      <c r="A82" s="524"/>
      <c r="B82" s="525"/>
      <c r="C82" s="525"/>
      <c r="D82" s="525"/>
      <c r="E82" s="525"/>
      <c r="F82" s="525"/>
      <c r="G82" s="525"/>
      <c r="H82" s="525"/>
      <c r="I82" s="525"/>
      <c r="J82" s="47"/>
      <c r="K82" s="39"/>
      <c r="L82" s="39"/>
      <c r="M82" s="39"/>
      <c r="N82" s="39"/>
      <c r="O82" s="39"/>
      <c r="P82" s="39"/>
      <c r="Q82" s="39"/>
      <c r="R82" s="39"/>
      <c r="S82" s="39"/>
      <c r="T82" s="39"/>
      <c r="U82" s="39"/>
      <c r="V82" s="39"/>
      <c r="W82" s="39"/>
      <c r="X82" s="39"/>
      <c r="Y82" s="39"/>
      <c r="Z82" s="39"/>
      <c r="AA82" s="39"/>
      <c r="AB82" s="39"/>
      <c r="AC82" s="39"/>
      <c r="AD82" s="39"/>
      <c r="AE82" s="39"/>
      <c r="AF82" s="39"/>
      <c r="AG82" s="45"/>
      <c r="AH82" s="134"/>
      <c r="AI82" s="134"/>
      <c r="AJ82" s="134"/>
      <c r="AK82" s="134"/>
      <c r="AL82" s="134"/>
      <c r="AM82" s="134"/>
      <c r="AN82" s="134"/>
      <c r="AO82" s="134"/>
      <c r="AP82" s="134"/>
      <c r="AQ82" s="134"/>
    </row>
    <row r="83" spans="1:43" ht="15" customHeight="1">
      <c r="A83" s="524"/>
      <c r="B83" s="525"/>
      <c r="C83" s="525"/>
      <c r="D83" s="525"/>
      <c r="E83" s="525"/>
      <c r="F83" s="525"/>
      <c r="G83" s="525"/>
      <c r="H83" s="525"/>
      <c r="I83" s="525"/>
      <c r="J83" s="47"/>
      <c r="K83" s="110" t="s">
        <v>236</v>
      </c>
      <c r="L83" s="39"/>
      <c r="M83" s="39"/>
      <c r="N83" s="70"/>
      <c r="O83" s="39" t="s">
        <v>55</v>
      </c>
      <c r="P83" s="45"/>
      <c r="Q83" s="522"/>
      <c r="R83" s="523"/>
      <c r="S83" s="39" t="s">
        <v>16</v>
      </c>
      <c r="T83" s="39" t="s">
        <v>56</v>
      </c>
      <c r="U83" s="75" t="str">
        <f>IF(OR(N83="",Q83=""),"※入力してください","")</f>
        <v>※入力してください</v>
      </c>
      <c r="V83" s="39"/>
      <c r="W83" s="39"/>
      <c r="X83" s="39"/>
      <c r="Y83" s="39"/>
      <c r="Z83" s="39"/>
      <c r="AA83" s="39"/>
      <c r="AB83" s="39"/>
      <c r="AC83" s="39"/>
      <c r="AD83" s="39"/>
      <c r="AE83" s="39"/>
      <c r="AF83" s="39"/>
      <c r="AG83" s="45"/>
      <c r="AH83" s="134"/>
      <c r="AI83" s="134"/>
      <c r="AJ83" s="134"/>
      <c r="AK83" s="134"/>
      <c r="AL83" s="134"/>
      <c r="AM83" s="134"/>
      <c r="AN83" s="134"/>
      <c r="AO83" s="134"/>
      <c r="AP83" s="134"/>
      <c r="AQ83" s="134"/>
    </row>
    <row r="84" spans="1:43" ht="10" customHeight="1">
      <c r="A84" s="524"/>
      <c r="B84" s="525"/>
      <c r="C84" s="525"/>
      <c r="D84" s="525"/>
      <c r="E84" s="525"/>
      <c r="F84" s="525"/>
      <c r="G84" s="525"/>
      <c r="H84" s="525"/>
      <c r="I84" s="525"/>
      <c r="J84" s="47"/>
      <c r="K84" s="39"/>
      <c r="L84" s="39"/>
      <c r="M84" s="39"/>
      <c r="N84" s="39"/>
      <c r="O84" s="39"/>
      <c r="P84" s="39"/>
      <c r="Q84" s="39"/>
      <c r="R84" s="64"/>
      <c r="S84" s="39"/>
      <c r="T84" s="39"/>
      <c r="U84" s="39"/>
      <c r="V84" s="39"/>
      <c r="W84" s="39"/>
      <c r="X84" s="39"/>
      <c r="Y84" s="39"/>
      <c r="Z84" s="39"/>
      <c r="AA84" s="39"/>
      <c r="AB84" s="39"/>
      <c r="AC84" s="39"/>
      <c r="AD84" s="39"/>
      <c r="AE84" s="39"/>
      <c r="AF84" s="39"/>
      <c r="AG84" s="45"/>
      <c r="AH84" s="134"/>
      <c r="AI84" s="134"/>
      <c r="AJ84" s="134"/>
      <c r="AK84" s="134"/>
      <c r="AL84" s="134"/>
      <c r="AM84" s="134"/>
      <c r="AN84" s="134"/>
      <c r="AO84" s="134"/>
      <c r="AP84" s="134"/>
      <c r="AQ84" s="134"/>
    </row>
    <row r="85" spans="1:43" ht="15" customHeight="1">
      <c r="A85" s="524"/>
      <c r="B85" s="525"/>
      <c r="C85" s="525"/>
      <c r="D85" s="525"/>
      <c r="E85" s="525"/>
      <c r="F85" s="525"/>
      <c r="G85" s="525"/>
      <c r="H85" s="525"/>
      <c r="I85" s="525"/>
      <c r="J85" s="47"/>
      <c r="K85" s="110" t="s">
        <v>237</v>
      </c>
      <c r="L85" s="39"/>
      <c r="M85" s="39"/>
      <c r="N85" s="39"/>
      <c r="O85" s="39"/>
      <c r="P85" s="39"/>
      <c r="Q85" s="39"/>
      <c r="R85" s="70"/>
      <c r="S85" s="39"/>
      <c r="T85" s="75" t="str">
        <f>IF(R85="","※入力してください",IF(R85="無","要件を満たしていません",""))</f>
        <v>※入力してください</v>
      </c>
      <c r="U85" s="39"/>
      <c r="V85" s="39"/>
      <c r="W85" s="39"/>
      <c r="X85" s="39"/>
      <c r="Y85" s="39"/>
      <c r="Z85" s="39"/>
      <c r="AA85" s="39"/>
      <c r="AB85" s="39"/>
      <c r="AC85" s="39"/>
      <c r="AD85" s="39"/>
      <c r="AE85" s="39"/>
      <c r="AF85" s="39"/>
      <c r="AG85" s="45"/>
      <c r="AH85" s="134"/>
      <c r="AI85" s="134"/>
      <c r="AJ85" s="134"/>
      <c r="AK85" s="134"/>
      <c r="AL85" s="134"/>
      <c r="AM85" s="134"/>
      <c r="AN85" s="134"/>
      <c r="AO85" s="134"/>
      <c r="AP85" s="134"/>
      <c r="AQ85" s="134"/>
    </row>
    <row r="86" spans="1:43" ht="5" customHeight="1">
      <c r="A86" s="524"/>
      <c r="B86" s="525"/>
      <c r="C86" s="525"/>
      <c r="D86" s="525"/>
      <c r="E86" s="525"/>
      <c r="F86" s="525"/>
      <c r="G86" s="525"/>
      <c r="H86" s="525"/>
      <c r="I86" s="525"/>
      <c r="J86" s="48"/>
      <c r="K86" s="49"/>
      <c r="L86" s="49"/>
      <c r="M86" s="49"/>
      <c r="N86" s="49"/>
      <c r="O86" s="49"/>
      <c r="P86" s="49"/>
      <c r="Q86" s="49"/>
      <c r="R86" s="49"/>
      <c r="S86" s="49"/>
      <c r="T86" s="49"/>
      <c r="U86" s="49"/>
      <c r="V86" s="49"/>
      <c r="W86" s="49"/>
      <c r="X86" s="49"/>
      <c r="Y86" s="49"/>
      <c r="Z86" s="49"/>
      <c r="AA86" s="49"/>
      <c r="AB86" s="49"/>
      <c r="AC86" s="49"/>
      <c r="AD86" s="49"/>
      <c r="AE86" s="49"/>
      <c r="AF86" s="49"/>
      <c r="AG86" s="50"/>
      <c r="AH86" s="134"/>
      <c r="AI86" s="134"/>
      <c r="AJ86" s="134"/>
      <c r="AK86" s="134"/>
      <c r="AL86" s="134"/>
      <c r="AM86" s="134"/>
      <c r="AN86" s="134"/>
      <c r="AO86" s="134"/>
      <c r="AP86" s="134"/>
      <c r="AQ86" s="134"/>
    </row>
    <row r="87" spans="1:43" ht="5" customHeight="1">
      <c r="A87" s="524">
        <f ca="1">MAX(INDIRECT(ADDRESS(1,COLUMN())):INDIRECT(ADDRESS(ROW()-1,COLUMN())))+1</f>
        <v>9</v>
      </c>
      <c r="B87" s="525" t="s">
        <v>137</v>
      </c>
      <c r="C87" s="525"/>
      <c r="D87" s="525"/>
      <c r="E87" s="525"/>
      <c r="F87" s="525"/>
      <c r="G87" s="525"/>
      <c r="H87" s="525"/>
      <c r="I87" s="525"/>
      <c r="J87" s="63"/>
      <c r="K87" s="64"/>
      <c r="L87" s="64"/>
      <c r="M87" s="64"/>
      <c r="N87" s="64"/>
      <c r="O87" s="64"/>
      <c r="P87" s="64"/>
      <c r="Q87" s="64"/>
      <c r="R87" s="64"/>
      <c r="S87" s="64"/>
      <c r="T87" s="64"/>
      <c r="U87" s="64"/>
      <c r="V87" s="64"/>
      <c r="W87" s="64"/>
      <c r="X87" s="64"/>
      <c r="Y87" s="64"/>
      <c r="Z87" s="64"/>
      <c r="AA87" s="64"/>
      <c r="AB87" s="64"/>
      <c r="AC87" s="64"/>
      <c r="AD87" s="64"/>
      <c r="AE87" s="64"/>
      <c r="AF87" s="64"/>
      <c r="AG87" s="65"/>
      <c r="AH87" s="134"/>
      <c r="AI87" s="134"/>
      <c r="AJ87" s="134"/>
      <c r="AK87" s="134"/>
      <c r="AL87" s="134"/>
      <c r="AM87" s="134"/>
      <c r="AN87" s="134"/>
      <c r="AO87" s="134"/>
      <c r="AP87" s="134"/>
      <c r="AQ87" s="134"/>
    </row>
    <row r="88" spans="1:43" ht="15" customHeight="1">
      <c r="A88" s="524"/>
      <c r="B88" s="525"/>
      <c r="C88" s="525"/>
      <c r="D88" s="525"/>
      <c r="E88" s="525"/>
      <c r="F88" s="525"/>
      <c r="G88" s="525"/>
      <c r="H88" s="525"/>
      <c r="I88" s="525"/>
      <c r="J88" s="47"/>
      <c r="K88" s="90" t="s">
        <v>238</v>
      </c>
      <c r="L88" s="90"/>
      <c r="M88" s="90"/>
      <c r="N88" s="39"/>
      <c r="O88" s="520"/>
      <c r="P88" s="521"/>
      <c r="Q88" s="39" t="s">
        <v>16</v>
      </c>
      <c r="R88" s="72" t="str">
        <f>IF(O88="","※入力してください","")</f>
        <v>※入力してください</v>
      </c>
      <c r="Z88" s="74"/>
      <c r="AA88" s="39"/>
      <c r="AB88" s="39"/>
      <c r="AC88" s="39"/>
      <c r="AD88" s="39"/>
      <c r="AE88" s="39"/>
      <c r="AF88" s="39"/>
      <c r="AG88" s="45"/>
      <c r="AH88" s="134"/>
      <c r="AI88" s="134"/>
      <c r="AJ88" s="134"/>
      <c r="AK88" s="134"/>
      <c r="AL88" s="134"/>
      <c r="AM88" s="134"/>
      <c r="AN88" s="134"/>
      <c r="AO88" s="134"/>
      <c r="AP88" s="134"/>
      <c r="AQ88" s="134"/>
    </row>
    <row r="89" spans="1:43" ht="10" customHeight="1">
      <c r="A89" s="524"/>
      <c r="B89" s="525"/>
      <c r="C89" s="525"/>
      <c r="D89" s="525"/>
      <c r="E89" s="525"/>
      <c r="F89" s="525"/>
      <c r="G89" s="525"/>
      <c r="H89" s="525"/>
      <c r="I89" s="525"/>
      <c r="J89" s="47"/>
      <c r="K89" s="39"/>
      <c r="L89" s="39"/>
      <c r="M89" s="39"/>
      <c r="N89" s="39"/>
      <c r="O89" s="39"/>
      <c r="P89" s="39"/>
      <c r="Q89" s="39"/>
      <c r="R89" s="39"/>
      <c r="S89" s="39"/>
      <c r="T89" s="39"/>
      <c r="U89" s="39"/>
      <c r="V89" s="39"/>
      <c r="W89" s="39"/>
      <c r="X89" s="39"/>
      <c r="Y89" s="39"/>
      <c r="Z89" s="74"/>
      <c r="AA89" s="39"/>
      <c r="AB89" s="39"/>
      <c r="AC89" s="39"/>
      <c r="AD89" s="39"/>
      <c r="AE89" s="39"/>
      <c r="AF89" s="39"/>
      <c r="AG89" s="45"/>
      <c r="AH89" s="134"/>
      <c r="AI89" s="134"/>
      <c r="AJ89" s="134"/>
      <c r="AK89" s="134"/>
      <c r="AL89" s="134"/>
      <c r="AM89" s="134"/>
      <c r="AN89" s="134"/>
      <c r="AO89" s="134"/>
      <c r="AP89" s="134"/>
      <c r="AQ89" s="134"/>
    </row>
    <row r="90" spans="1:43" ht="15" customHeight="1">
      <c r="A90" s="524"/>
      <c r="B90" s="525"/>
      <c r="C90" s="525"/>
      <c r="D90" s="525"/>
      <c r="E90" s="525"/>
      <c r="F90" s="525"/>
      <c r="G90" s="525"/>
      <c r="H90" s="525"/>
      <c r="I90" s="525"/>
      <c r="J90" s="47"/>
      <c r="K90" s="108" t="s">
        <v>239</v>
      </c>
      <c r="L90" s="39"/>
      <c r="M90" s="39"/>
      <c r="N90" s="39"/>
      <c r="O90" s="39"/>
      <c r="P90" s="39"/>
      <c r="Q90" s="39"/>
      <c r="R90" s="39"/>
      <c r="S90" s="39"/>
      <c r="T90" s="70"/>
      <c r="U90" s="39"/>
      <c r="V90" s="75" t="str">
        <f>IF(T90="","※入力してください",IF(T90="無","要件を満たしていません",""))</f>
        <v>※入力してください</v>
      </c>
      <c r="W90" s="39"/>
      <c r="X90" s="39"/>
      <c r="Y90" s="39"/>
      <c r="Z90" s="74"/>
      <c r="AA90" s="39"/>
      <c r="AB90" s="39"/>
      <c r="AC90" s="39"/>
      <c r="AD90" s="39"/>
      <c r="AE90" s="39"/>
      <c r="AF90" s="39"/>
      <c r="AG90" s="45"/>
      <c r="AH90" s="134"/>
      <c r="AI90" s="134"/>
      <c r="AJ90" s="134"/>
      <c r="AK90" s="134"/>
      <c r="AL90" s="134"/>
      <c r="AM90" s="134"/>
      <c r="AN90" s="134"/>
      <c r="AO90" s="134"/>
      <c r="AP90" s="134"/>
      <c r="AQ90" s="134"/>
    </row>
    <row r="91" spans="1:43" ht="45" customHeight="1">
      <c r="A91" s="524"/>
      <c r="B91" s="525"/>
      <c r="C91" s="525"/>
      <c r="D91" s="525"/>
      <c r="E91" s="525"/>
      <c r="F91" s="525"/>
      <c r="G91" s="525"/>
      <c r="H91" s="525"/>
      <c r="I91" s="525"/>
      <c r="J91" s="47"/>
      <c r="K91" s="572" t="s">
        <v>381</v>
      </c>
      <c r="L91" s="572"/>
      <c r="M91" s="572"/>
      <c r="N91" s="572"/>
      <c r="O91" s="572"/>
      <c r="P91" s="572"/>
      <c r="Q91" s="572"/>
      <c r="R91" s="572"/>
      <c r="S91" s="572"/>
      <c r="T91" s="572"/>
      <c r="U91" s="572"/>
      <c r="V91" s="572"/>
      <c r="W91" s="572"/>
      <c r="X91" s="572"/>
      <c r="Y91" s="572"/>
      <c r="Z91" s="572"/>
      <c r="AA91" s="572"/>
      <c r="AB91" s="572"/>
      <c r="AC91" s="572"/>
      <c r="AD91" s="572"/>
      <c r="AE91" s="572"/>
      <c r="AF91" s="572"/>
      <c r="AG91" s="45"/>
      <c r="AH91" s="161"/>
      <c r="AI91" s="134"/>
      <c r="AJ91" s="134"/>
      <c r="AK91" s="134"/>
      <c r="AL91" s="134"/>
      <c r="AM91" s="134"/>
      <c r="AN91" s="134"/>
      <c r="AO91" s="134"/>
      <c r="AP91" s="134"/>
      <c r="AQ91" s="134"/>
    </row>
    <row r="92" spans="1:43" ht="15" customHeight="1">
      <c r="A92" s="524"/>
      <c r="B92" s="525"/>
      <c r="C92" s="525"/>
      <c r="D92" s="525"/>
      <c r="E92" s="525"/>
      <c r="F92" s="525"/>
      <c r="G92" s="525"/>
      <c r="H92" s="525"/>
      <c r="I92" s="525"/>
      <c r="J92" s="47"/>
      <c r="K92" s="108"/>
      <c r="L92" s="39"/>
      <c r="M92" s="39"/>
      <c r="N92" s="39"/>
      <c r="O92" s="39"/>
      <c r="P92" s="39"/>
      <c r="Q92" s="39"/>
      <c r="R92" s="39"/>
      <c r="S92" s="39"/>
      <c r="T92" s="74"/>
      <c r="U92" s="74"/>
      <c r="V92" s="74"/>
      <c r="W92" s="39"/>
      <c r="X92" s="39"/>
      <c r="Y92" s="39"/>
      <c r="Z92" s="74"/>
      <c r="AA92" s="39"/>
      <c r="AB92" s="39"/>
      <c r="AC92" s="39"/>
      <c r="AD92" s="39"/>
      <c r="AE92" s="39"/>
      <c r="AF92" s="39"/>
      <c r="AG92" s="45"/>
      <c r="AH92" s="134"/>
      <c r="AI92" s="134"/>
      <c r="AJ92" s="134"/>
      <c r="AK92" s="134"/>
      <c r="AL92" s="134"/>
      <c r="AM92" s="134"/>
      <c r="AN92" s="134"/>
      <c r="AO92" s="134"/>
      <c r="AP92" s="134"/>
      <c r="AQ92" s="134"/>
    </row>
    <row r="93" spans="1:43" ht="15" customHeight="1">
      <c r="A93" s="524"/>
      <c r="B93" s="525"/>
      <c r="C93" s="525"/>
      <c r="D93" s="525"/>
      <c r="E93" s="525"/>
      <c r="F93" s="525"/>
      <c r="G93" s="525"/>
      <c r="H93" s="525"/>
      <c r="I93" s="525"/>
      <c r="J93" s="47"/>
      <c r="K93" s="90" t="s">
        <v>173</v>
      </c>
      <c r="L93" s="90"/>
      <c r="M93" s="90"/>
      <c r="N93" s="39"/>
      <c r="O93" s="520"/>
      <c r="P93" s="521"/>
      <c r="Q93" s="39" t="s">
        <v>16</v>
      </c>
      <c r="R93" s="558" t="s">
        <v>280</v>
      </c>
      <c r="S93" s="558"/>
      <c r="T93" s="517"/>
      <c r="U93" s="518"/>
      <c r="V93" s="518"/>
      <c r="W93" s="518"/>
      <c r="X93" s="518"/>
      <c r="Y93" s="518"/>
      <c r="Z93" s="518"/>
      <c r="AA93" s="518"/>
      <c r="AB93" s="518"/>
      <c r="AC93" s="518"/>
      <c r="AD93" s="518"/>
      <c r="AE93" s="518"/>
      <c r="AF93" s="519"/>
      <c r="AG93" s="45"/>
      <c r="AH93" s="134"/>
      <c r="AI93" s="134"/>
      <c r="AJ93" s="134"/>
      <c r="AK93" s="134"/>
      <c r="AL93" s="134"/>
      <c r="AM93" s="134"/>
      <c r="AN93" s="134"/>
      <c r="AO93" s="134"/>
      <c r="AP93" s="134"/>
      <c r="AQ93" s="134"/>
    </row>
    <row r="94" spans="1:43" ht="15" customHeight="1">
      <c r="A94" s="524"/>
      <c r="B94" s="525"/>
      <c r="C94" s="525"/>
      <c r="D94" s="525"/>
      <c r="E94" s="525"/>
      <c r="F94" s="525"/>
      <c r="G94" s="525"/>
      <c r="H94" s="525"/>
      <c r="I94" s="525"/>
      <c r="K94" s="90"/>
      <c r="L94" s="90"/>
      <c r="M94" s="90"/>
      <c r="N94" s="39"/>
      <c r="O94" s="72" t="str">
        <f>IF(O93="","※入力してください","")</f>
        <v>※入力してください</v>
      </c>
      <c r="P94" s="46"/>
      <c r="Q94" s="39"/>
      <c r="R94" s="72"/>
      <c r="S94" s="39"/>
      <c r="T94" s="39"/>
      <c r="U94" s="39"/>
      <c r="V94" s="39"/>
      <c r="W94" s="39"/>
      <c r="X94" s="39"/>
      <c r="Y94" s="39"/>
      <c r="Z94" s="74"/>
      <c r="AA94" s="39"/>
      <c r="AB94" s="39"/>
      <c r="AC94" s="39"/>
      <c r="AD94" s="39"/>
      <c r="AE94" s="39"/>
      <c r="AF94" s="39"/>
      <c r="AG94" s="45"/>
      <c r="AH94" s="134"/>
      <c r="AI94" s="134"/>
      <c r="AJ94" s="134"/>
      <c r="AK94" s="134"/>
      <c r="AL94" s="134"/>
      <c r="AM94" s="134"/>
      <c r="AN94" s="134"/>
      <c r="AO94" s="134"/>
      <c r="AP94" s="134"/>
      <c r="AQ94" s="134"/>
    </row>
    <row r="95" spans="1:43" ht="5" customHeight="1">
      <c r="A95" s="524"/>
      <c r="B95" s="525"/>
      <c r="C95" s="525"/>
      <c r="D95" s="525"/>
      <c r="E95" s="525"/>
      <c r="F95" s="525"/>
      <c r="G95" s="525"/>
      <c r="H95" s="525"/>
      <c r="I95" s="525"/>
      <c r="J95" s="578"/>
      <c r="K95" s="579"/>
      <c r="L95" s="579"/>
      <c r="M95" s="579"/>
      <c r="N95" s="579"/>
      <c r="O95" s="579"/>
      <c r="P95" s="579"/>
      <c r="Q95" s="579"/>
      <c r="R95" s="579"/>
      <c r="S95" s="579"/>
      <c r="T95" s="579"/>
      <c r="U95" s="579"/>
      <c r="V95" s="579"/>
      <c r="W95" s="579"/>
      <c r="X95" s="579"/>
      <c r="Y95" s="579"/>
      <c r="Z95" s="579"/>
      <c r="AA95" s="579"/>
      <c r="AB95" s="579"/>
      <c r="AC95" s="579"/>
      <c r="AD95" s="579"/>
      <c r="AE95" s="579"/>
      <c r="AF95" s="579"/>
      <c r="AG95" s="580"/>
      <c r="AH95" s="134"/>
      <c r="AI95" s="134"/>
      <c r="AJ95" s="134"/>
      <c r="AK95" s="134"/>
      <c r="AL95" s="134"/>
      <c r="AM95" s="134"/>
      <c r="AN95" s="134"/>
      <c r="AO95" s="134"/>
      <c r="AP95" s="134"/>
      <c r="AQ95" s="134"/>
    </row>
    <row r="96" spans="1:43" ht="5" customHeight="1">
      <c r="A96" s="555"/>
      <c r="B96" s="562"/>
      <c r="C96" s="563"/>
      <c r="D96" s="563"/>
      <c r="E96" s="563"/>
      <c r="F96" s="563"/>
      <c r="G96" s="563"/>
      <c r="H96" s="563"/>
      <c r="I96" s="564"/>
      <c r="J96" s="559"/>
      <c r="K96" s="560"/>
      <c r="L96" s="560"/>
      <c r="M96" s="560"/>
      <c r="N96" s="560"/>
      <c r="O96" s="560"/>
      <c r="P96" s="560"/>
      <c r="Q96" s="560"/>
      <c r="R96" s="560"/>
      <c r="S96" s="560"/>
      <c r="T96" s="560"/>
      <c r="U96" s="560"/>
      <c r="V96" s="560"/>
      <c r="W96" s="560"/>
      <c r="X96" s="560"/>
      <c r="Y96" s="560"/>
      <c r="Z96" s="560"/>
      <c r="AA96" s="560"/>
      <c r="AB96" s="560"/>
      <c r="AC96" s="560"/>
      <c r="AD96" s="560"/>
      <c r="AE96" s="560"/>
      <c r="AF96" s="560"/>
      <c r="AG96" s="561"/>
      <c r="AH96" s="134"/>
      <c r="AI96" s="134"/>
      <c r="AJ96" s="134"/>
      <c r="AK96" s="134"/>
      <c r="AL96" s="134"/>
      <c r="AM96" s="134"/>
      <c r="AN96" s="134"/>
      <c r="AO96" s="134"/>
      <c r="AP96" s="134"/>
      <c r="AQ96" s="134"/>
    </row>
    <row r="97" spans="1:44" ht="15" customHeight="1">
      <c r="A97" s="556"/>
      <c r="B97" s="565"/>
      <c r="C97" s="566"/>
      <c r="D97" s="566"/>
      <c r="E97" s="566"/>
      <c r="F97" s="566"/>
      <c r="G97" s="566"/>
      <c r="H97" s="566"/>
      <c r="I97" s="567"/>
      <c r="J97" s="47"/>
      <c r="K97" s="62" t="s">
        <v>57</v>
      </c>
      <c r="L97" s="39"/>
      <c r="M97" s="39"/>
      <c r="N97" s="39"/>
      <c r="O97" s="39"/>
      <c r="P97" s="39"/>
      <c r="Q97" s="39"/>
      <c r="R97" s="39"/>
      <c r="S97" s="39"/>
      <c r="T97" s="39"/>
      <c r="U97" s="39"/>
      <c r="V97" s="39"/>
      <c r="W97" s="39"/>
      <c r="X97" s="39"/>
      <c r="Y97" s="39"/>
      <c r="Z97" s="39"/>
      <c r="AA97" s="39"/>
      <c r="AB97" s="39"/>
      <c r="AC97" s="39"/>
      <c r="AD97" s="39"/>
      <c r="AE97" s="39"/>
      <c r="AF97" s="39"/>
      <c r="AG97" s="45"/>
      <c r="AH97" s="134"/>
      <c r="AI97" s="502" t="s">
        <v>1351</v>
      </c>
      <c r="AJ97" s="503"/>
      <c r="AK97" s="503"/>
      <c r="AL97" s="503"/>
      <c r="AM97" s="503"/>
      <c r="AN97" s="503"/>
      <c r="AO97" s="503"/>
      <c r="AP97" s="503"/>
      <c r="AQ97" s="503"/>
      <c r="AR97" s="504"/>
    </row>
    <row r="98" spans="1:44" ht="5" customHeight="1">
      <c r="A98" s="556"/>
      <c r="B98" s="565"/>
      <c r="C98" s="566"/>
      <c r="D98" s="566"/>
      <c r="E98" s="566"/>
      <c r="F98" s="566"/>
      <c r="G98" s="566"/>
      <c r="H98" s="566"/>
      <c r="I98" s="567"/>
      <c r="J98" s="47"/>
      <c r="K98" s="39"/>
      <c r="L98" s="39"/>
      <c r="M98" s="39"/>
      <c r="N98" s="39"/>
      <c r="O98" s="39"/>
      <c r="P98" s="39"/>
      <c r="Q98" s="39"/>
      <c r="R98" s="39"/>
      <c r="S98" s="39"/>
      <c r="T98" s="39"/>
      <c r="U98" s="39"/>
      <c r="V98" s="39"/>
      <c r="W98" s="39"/>
      <c r="X98" s="39"/>
      <c r="Y98" s="39"/>
      <c r="Z98" s="39"/>
      <c r="AA98" s="39"/>
      <c r="AB98" s="39"/>
      <c r="AC98" s="39"/>
      <c r="AD98" s="39"/>
      <c r="AE98" s="39"/>
      <c r="AF98" s="39"/>
      <c r="AG98" s="45"/>
      <c r="AH98" s="134"/>
      <c r="AI98" s="505"/>
      <c r="AJ98" s="506"/>
      <c r="AK98" s="506"/>
      <c r="AL98" s="506"/>
      <c r="AM98" s="506"/>
      <c r="AN98" s="506"/>
      <c r="AO98" s="506"/>
      <c r="AP98" s="506"/>
      <c r="AQ98" s="506"/>
      <c r="AR98" s="507"/>
    </row>
    <row r="99" spans="1:44" ht="15" customHeight="1">
      <c r="A99" s="556"/>
      <c r="B99" s="565"/>
      <c r="C99" s="566"/>
      <c r="D99" s="566"/>
      <c r="E99" s="566"/>
      <c r="F99" s="566"/>
      <c r="G99" s="566"/>
      <c r="H99" s="566"/>
      <c r="I99" s="567"/>
      <c r="J99" s="47"/>
      <c r="K99" s="39" t="s">
        <v>240</v>
      </c>
      <c r="L99" s="39"/>
      <c r="M99" s="39"/>
      <c r="N99" s="72" t="str">
        <f>forSystem!L27</f>
        <v>※提出先都道府県を選択してください</v>
      </c>
      <c r="O99" s="39"/>
      <c r="P99" s="39"/>
      <c r="Q99" s="39"/>
      <c r="R99" s="39"/>
      <c r="S99" s="39"/>
      <c r="T99" s="39"/>
      <c r="U99" s="39"/>
      <c r="V99" s="39"/>
      <c r="W99" s="39"/>
      <c r="X99" s="39"/>
      <c r="Y99" s="39"/>
      <c r="Z99" s="39"/>
      <c r="AA99" s="39"/>
      <c r="AB99" s="39"/>
      <c r="AC99" s="39"/>
      <c r="AD99" s="39"/>
      <c r="AE99" s="39"/>
      <c r="AF99" s="39"/>
      <c r="AG99" s="45"/>
      <c r="AH99" s="134"/>
      <c r="AI99" s="505"/>
      <c r="AJ99" s="506"/>
      <c r="AK99" s="506"/>
      <c r="AL99" s="506"/>
      <c r="AM99" s="506"/>
      <c r="AN99" s="506"/>
      <c r="AO99" s="506"/>
      <c r="AP99" s="506"/>
      <c r="AQ99" s="506"/>
      <c r="AR99" s="507"/>
    </row>
    <row r="100" spans="1:44" ht="5" customHeight="1">
      <c r="A100" s="556"/>
      <c r="B100" s="565"/>
      <c r="C100" s="566"/>
      <c r="D100" s="566"/>
      <c r="E100" s="566"/>
      <c r="F100" s="566"/>
      <c r="G100" s="566"/>
      <c r="H100" s="566"/>
      <c r="I100" s="567"/>
      <c r="J100" s="47"/>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45"/>
      <c r="AH100" s="134"/>
      <c r="AI100" s="505"/>
      <c r="AJ100" s="506"/>
      <c r="AK100" s="506"/>
      <c r="AL100" s="506"/>
      <c r="AM100" s="506"/>
      <c r="AN100" s="506"/>
      <c r="AO100" s="506"/>
      <c r="AP100" s="506"/>
      <c r="AQ100" s="506"/>
      <c r="AR100" s="507"/>
    </row>
    <row r="101" spans="1:44" ht="15" customHeight="1">
      <c r="A101" s="556"/>
      <c r="B101" s="565"/>
      <c r="C101" s="566"/>
      <c r="D101" s="566"/>
      <c r="E101" s="566"/>
      <c r="F101" s="566"/>
      <c r="G101" s="566"/>
      <c r="H101" s="566"/>
      <c r="I101" s="567"/>
      <c r="J101" s="47"/>
      <c r="K101" s="517"/>
      <c r="L101" s="519"/>
      <c r="M101" s="72" t="str">
        <f>IF(K101="","※入力してください","")</f>
        <v>※入力してください</v>
      </c>
      <c r="N101" s="39"/>
      <c r="O101" s="133"/>
      <c r="P101" s="39"/>
      <c r="Q101" s="39"/>
      <c r="R101" s="39"/>
      <c r="S101" s="39"/>
      <c r="T101" s="39"/>
      <c r="U101" s="39"/>
      <c r="V101" s="39"/>
      <c r="W101" s="39"/>
      <c r="X101" s="39"/>
      <c r="Y101" s="39"/>
      <c r="Z101" s="39"/>
      <c r="AA101" s="39"/>
      <c r="AB101" s="39"/>
      <c r="AC101" s="39"/>
      <c r="AD101" s="39"/>
      <c r="AE101" s="39"/>
      <c r="AF101" s="39"/>
      <c r="AG101" s="45"/>
      <c r="AH101" s="134"/>
      <c r="AI101" s="505"/>
      <c r="AJ101" s="506"/>
      <c r="AK101" s="506"/>
      <c r="AL101" s="506"/>
      <c r="AM101" s="506"/>
      <c r="AN101" s="506"/>
      <c r="AO101" s="506"/>
      <c r="AP101" s="506"/>
      <c r="AQ101" s="506"/>
      <c r="AR101" s="507"/>
    </row>
    <row r="102" spans="1:44" ht="5" customHeight="1">
      <c r="A102" s="556"/>
      <c r="B102" s="565"/>
      <c r="C102" s="566"/>
      <c r="D102" s="566"/>
      <c r="E102" s="566"/>
      <c r="F102" s="566"/>
      <c r="G102" s="566"/>
      <c r="H102" s="566"/>
      <c r="I102" s="567"/>
      <c r="J102" s="47"/>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45"/>
      <c r="AH102" s="134"/>
      <c r="AI102" s="505"/>
      <c r="AJ102" s="506"/>
      <c r="AK102" s="506"/>
      <c r="AL102" s="506"/>
      <c r="AM102" s="506"/>
      <c r="AN102" s="506"/>
      <c r="AO102" s="506"/>
      <c r="AP102" s="506"/>
      <c r="AQ102" s="506"/>
      <c r="AR102" s="507"/>
    </row>
    <row r="103" spans="1:44" ht="15" customHeight="1">
      <c r="A103" s="556"/>
      <c r="B103" s="565"/>
      <c r="C103" s="566"/>
      <c r="D103" s="566"/>
      <c r="E103" s="566"/>
      <c r="F103" s="566"/>
      <c r="G103" s="566"/>
      <c r="H103" s="566"/>
      <c r="I103" s="567"/>
      <c r="J103" s="47"/>
      <c r="L103" s="33" t="s">
        <v>241</v>
      </c>
      <c r="M103" s="33"/>
      <c r="N103" s="39"/>
      <c r="O103" s="511"/>
      <c r="P103" s="512"/>
      <c r="Q103" s="512"/>
      <c r="R103" s="513"/>
      <c r="S103" s="39" t="s">
        <v>148</v>
      </c>
      <c r="T103" s="76" t="s">
        <v>157</v>
      </c>
      <c r="U103" s="39"/>
      <c r="V103" s="39"/>
      <c r="W103" s="39"/>
      <c r="X103" s="39"/>
      <c r="Y103" s="39"/>
      <c r="Z103" s="39"/>
      <c r="AA103" s="39"/>
      <c r="AB103" s="39"/>
      <c r="AC103" s="39"/>
      <c r="AD103" s="39"/>
      <c r="AE103" s="39"/>
      <c r="AF103" s="39"/>
      <c r="AG103" s="45"/>
      <c r="AH103" s="134"/>
      <c r="AI103" s="505"/>
      <c r="AJ103" s="506"/>
      <c r="AK103" s="506"/>
      <c r="AL103" s="506"/>
      <c r="AM103" s="506"/>
      <c r="AN103" s="506"/>
      <c r="AO103" s="506"/>
      <c r="AP103" s="506"/>
      <c r="AQ103" s="506"/>
      <c r="AR103" s="507"/>
    </row>
    <row r="104" spans="1:44" ht="18" customHeight="1">
      <c r="A104" s="556"/>
      <c r="B104" s="565"/>
      <c r="C104" s="566"/>
      <c r="D104" s="566"/>
      <c r="E104" s="566"/>
      <c r="F104" s="566"/>
      <c r="G104" s="566"/>
      <c r="H104" s="566"/>
      <c r="I104" s="567"/>
      <c r="J104" s="47"/>
      <c r="L104" s="33"/>
      <c r="M104" s="33"/>
      <c r="N104" s="39"/>
      <c r="O104" s="72" t="str">
        <f>IF(K101="月給",IF(O103="","※入力してください",""),"")</f>
        <v/>
      </c>
      <c r="P104" s="39"/>
      <c r="Q104" s="39"/>
      <c r="R104" s="39"/>
      <c r="S104" s="39"/>
      <c r="T104" s="39"/>
      <c r="U104" s="39"/>
      <c r="V104" s="39"/>
      <c r="W104" s="39"/>
      <c r="X104" s="39"/>
      <c r="Y104" s="39"/>
      <c r="Z104" s="39"/>
      <c r="AA104" s="39"/>
      <c r="AB104" s="39"/>
      <c r="AC104" s="39"/>
      <c r="AD104" s="39"/>
      <c r="AE104" s="39"/>
      <c r="AF104" s="39"/>
      <c r="AG104" s="45"/>
      <c r="AH104" s="134"/>
      <c r="AI104" s="505"/>
      <c r="AJ104" s="506"/>
      <c r="AK104" s="506"/>
      <c r="AL104" s="506"/>
      <c r="AM104" s="506"/>
      <c r="AN104" s="506"/>
      <c r="AO104" s="506"/>
      <c r="AP104" s="506"/>
      <c r="AQ104" s="506"/>
      <c r="AR104" s="507"/>
    </row>
    <row r="105" spans="1:44" ht="15" customHeight="1">
      <c r="A105" s="556"/>
      <c r="B105" s="565"/>
      <c r="C105" s="566"/>
      <c r="D105" s="566"/>
      <c r="E105" s="566"/>
      <c r="F105" s="566"/>
      <c r="G105" s="566"/>
      <c r="H105" s="566"/>
      <c r="I105" s="567"/>
      <c r="J105" s="47"/>
      <c r="L105" s="33" t="s">
        <v>242</v>
      </c>
      <c r="M105" s="33"/>
      <c r="N105" s="39"/>
      <c r="O105" s="511"/>
      <c r="P105" s="512"/>
      <c r="Q105" s="512"/>
      <c r="R105" s="513"/>
      <c r="S105" s="39" t="s">
        <v>58</v>
      </c>
      <c r="T105" s="39"/>
      <c r="U105" s="39"/>
      <c r="V105" s="39"/>
      <c r="W105" s="511"/>
      <c r="X105" s="512"/>
      <c r="Y105" s="512"/>
      <c r="Z105" s="513"/>
      <c r="AA105" s="39" t="s">
        <v>59</v>
      </c>
      <c r="AB105" s="66"/>
      <c r="AC105" s="39"/>
      <c r="AD105" s="39"/>
      <c r="AE105" s="39"/>
      <c r="AF105" s="39"/>
      <c r="AG105" s="45"/>
      <c r="AH105" s="134"/>
      <c r="AI105" s="505"/>
      <c r="AJ105" s="506"/>
      <c r="AK105" s="506"/>
      <c r="AL105" s="506"/>
      <c r="AM105" s="506"/>
      <c r="AN105" s="506"/>
      <c r="AO105" s="506"/>
      <c r="AP105" s="506"/>
      <c r="AQ105" s="506"/>
      <c r="AR105" s="507"/>
    </row>
    <row r="106" spans="1:44" ht="18" customHeight="1">
      <c r="A106" s="556"/>
      <c r="B106" s="565"/>
      <c r="C106" s="566"/>
      <c r="D106" s="566"/>
      <c r="E106" s="566"/>
      <c r="F106" s="566"/>
      <c r="G106" s="566"/>
      <c r="H106" s="566"/>
      <c r="I106" s="567"/>
      <c r="J106" s="47"/>
      <c r="L106" s="33"/>
      <c r="M106" s="33"/>
      <c r="N106" s="39"/>
      <c r="O106" s="72" t="str">
        <f>IF(K101="日給",IF(O105="","※入力してください",""),"")</f>
        <v/>
      </c>
      <c r="P106" s="39"/>
      <c r="Q106" s="39"/>
      <c r="R106" s="39"/>
      <c r="S106" s="39"/>
      <c r="T106" s="39"/>
      <c r="U106" s="39"/>
      <c r="V106" s="39"/>
      <c r="W106" s="72" t="str">
        <f>IF(K101="日給",IF(W105="","※入力してください",""),"")</f>
        <v/>
      </c>
      <c r="X106" s="39"/>
      <c r="Y106" s="39"/>
      <c r="Z106" s="39"/>
      <c r="AA106" s="39"/>
      <c r="AB106" s="39"/>
      <c r="AC106" s="39"/>
      <c r="AD106" s="39"/>
      <c r="AE106" s="39"/>
      <c r="AF106" s="39"/>
      <c r="AG106" s="45"/>
      <c r="AH106" s="134"/>
      <c r="AI106" s="505"/>
      <c r="AJ106" s="506"/>
      <c r="AK106" s="506"/>
      <c r="AL106" s="506"/>
      <c r="AM106" s="506"/>
      <c r="AN106" s="506"/>
      <c r="AO106" s="506"/>
      <c r="AP106" s="506"/>
      <c r="AQ106" s="506"/>
      <c r="AR106" s="507"/>
    </row>
    <row r="107" spans="1:44" ht="15" customHeight="1">
      <c r="A107" s="556"/>
      <c r="B107" s="565"/>
      <c r="C107" s="566"/>
      <c r="D107" s="566"/>
      <c r="E107" s="566"/>
      <c r="F107" s="566"/>
      <c r="G107" s="566"/>
      <c r="H107" s="566"/>
      <c r="I107" s="567"/>
      <c r="J107" s="47"/>
      <c r="L107" s="33" t="s">
        <v>243</v>
      </c>
      <c r="M107" s="33"/>
      <c r="N107" s="39"/>
      <c r="O107" s="511"/>
      <c r="P107" s="512"/>
      <c r="Q107" s="512"/>
      <c r="R107" s="513"/>
      <c r="S107" s="39" t="s">
        <v>58</v>
      </c>
      <c r="T107" s="39"/>
      <c r="U107" s="39"/>
      <c r="V107" s="39"/>
      <c r="W107" s="511"/>
      <c r="X107" s="512"/>
      <c r="Y107" s="512"/>
      <c r="Z107" s="513"/>
      <c r="AA107" s="39" t="s">
        <v>59</v>
      </c>
      <c r="AB107" s="66"/>
      <c r="AC107" s="39"/>
      <c r="AD107" s="39"/>
      <c r="AE107" s="39"/>
      <c r="AF107" s="39"/>
      <c r="AG107" s="45"/>
      <c r="AH107" s="134"/>
      <c r="AI107" s="505"/>
      <c r="AJ107" s="506"/>
      <c r="AK107" s="506"/>
      <c r="AL107" s="506"/>
      <c r="AM107" s="506"/>
      <c r="AN107" s="506"/>
      <c r="AO107" s="506"/>
      <c r="AP107" s="506"/>
      <c r="AQ107" s="506"/>
      <c r="AR107" s="507"/>
    </row>
    <row r="108" spans="1:44">
      <c r="A108" s="556"/>
      <c r="B108" s="565"/>
      <c r="C108" s="566"/>
      <c r="D108" s="566"/>
      <c r="E108" s="566"/>
      <c r="F108" s="566"/>
      <c r="G108" s="566"/>
      <c r="H108" s="566"/>
      <c r="I108" s="567"/>
      <c r="J108" s="47"/>
      <c r="K108" s="33"/>
      <c r="L108" s="39"/>
      <c r="M108" s="39"/>
      <c r="N108" s="39"/>
      <c r="O108" s="72" t="str">
        <f>IF(K101="時給",IF(O107="","※入力してください",""),"")</f>
        <v/>
      </c>
      <c r="P108" s="39"/>
      <c r="Q108" s="39"/>
      <c r="R108" s="39"/>
      <c r="S108" s="39"/>
      <c r="T108" s="39"/>
      <c r="U108" s="39"/>
      <c r="V108" s="39"/>
      <c r="W108" s="72" t="str">
        <f>IF(K101="時給",IF(W107="","※入力してください",""),"")</f>
        <v/>
      </c>
      <c r="X108" s="39"/>
      <c r="Y108" s="39"/>
      <c r="Z108" s="39"/>
      <c r="AA108" s="39"/>
      <c r="AB108" s="39"/>
      <c r="AC108" s="39"/>
      <c r="AD108" s="39"/>
      <c r="AE108" s="39"/>
      <c r="AF108" s="39"/>
      <c r="AG108" s="45"/>
      <c r="AH108" s="134"/>
      <c r="AI108" s="505"/>
      <c r="AJ108" s="506"/>
      <c r="AK108" s="506"/>
      <c r="AL108" s="506"/>
      <c r="AM108" s="506"/>
      <c r="AN108" s="506"/>
      <c r="AO108" s="506"/>
      <c r="AP108" s="506"/>
      <c r="AQ108" s="506"/>
      <c r="AR108" s="507"/>
    </row>
    <row r="109" spans="1:44">
      <c r="A109" s="556"/>
      <c r="B109" s="565"/>
      <c r="C109" s="566"/>
      <c r="D109" s="566"/>
      <c r="E109" s="566"/>
      <c r="F109" s="566"/>
      <c r="G109" s="566"/>
      <c r="H109" s="566"/>
      <c r="I109" s="567"/>
      <c r="J109" s="47"/>
      <c r="K109" s="33" t="s">
        <v>158</v>
      </c>
      <c r="L109" s="39"/>
      <c r="M109" s="39"/>
      <c r="N109" s="39"/>
      <c r="O109" s="66"/>
      <c r="P109" s="39"/>
      <c r="Q109" s="39"/>
      <c r="R109" s="39"/>
      <c r="S109" s="39"/>
      <c r="T109" s="39"/>
      <c r="U109" s="39"/>
      <c r="V109" s="39"/>
      <c r="W109" s="66"/>
      <c r="X109" s="39"/>
      <c r="Y109" s="39"/>
      <c r="Z109" s="39"/>
      <c r="AA109" s="39"/>
      <c r="AB109" s="39"/>
      <c r="AC109" s="39"/>
      <c r="AD109" s="39"/>
      <c r="AE109" s="39"/>
      <c r="AF109" s="39"/>
      <c r="AG109" s="45"/>
      <c r="AH109" s="134"/>
      <c r="AI109" s="505"/>
      <c r="AJ109" s="506"/>
      <c r="AK109" s="506"/>
      <c r="AL109" s="506"/>
      <c r="AM109" s="506"/>
      <c r="AN109" s="506"/>
      <c r="AO109" s="506"/>
      <c r="AP109" s="506"/>
      <c r="AQ109" s="506"/>
      <c r="AR109" s="507"/>
    </row>
    <row r="110" spans="1:44">
      <c r="A110" s="556"/>
      <c r="B110" s="565"/>
      <c r="C110" s="566"/>
      <c r="D110" s="566"/>
      <c r="E110" s="566"/>
      <c r="F110" s="566"/>
      <c r="G110" s="566"/>
      <c r="H110" s="566"/>
      <c r="I110" s="567"/>
      <c r="J110" s="47"/>
      <c r="K110" s="33" t="s">
        <v>159</v>
      </c>
      <c r="L110" s="39"/>
      <c r="M110" s="39"/>
      <c r="N110" s="67"/>
      <c r="O110" s="71" t="s">
        <v>200</v>
      </c>
      <c r="P110" s="71"/>
      <c r="Q110" s="67"/>
      <c r="R110" s="39" t="s">
        <v>160</v>
      </c>
      <c r="S110" s="39" t="s">
        <v>213</v>
      </c>
      <c r="T110" s="39"/>
      <c r="U110" s="39"/>
      <c r="V110" s="514"/>
      <c r="W110" s="515"/>
      <c r="X110" s="515"/>
      <c r="Y110" s="516"/>
      <c r="Z110" s="39" t="s">
        <v>59</v>
      </c>
      <c r="AA110" s="39"/>
      <c r="AB110" s="39"/>
      <c r="AC110" s="39"/>
      <c r="AD110" s="39"/>
      <c r="AE110" s="39"/>
      <c r="AF110" s="39"/>
      <c r="AG110" s="45"/>
      <c r="AH110" s="134"/>
      <c r="AI110" s="505"/>
      <c r="AJ110" s="506"/>
      <c r="AK110" s="506"/>
      <c r="AL110" s="506"/>
      <c r="AM110" s="506"/>
      <c r="AN110" s="506"/>
      <c r="AO110" s="506"/>
      <c r="AP110" s="506"/>
      <c r="AQ110" s="506"/>
      <c r="AR110" s="507"/>
    </row>
    <row r="111" spans="1:44">
      <c r="A111" s="556"/>
      <c r="B111" s="565"/>
      <c r="C111" s="566"/>
      <c r="D111" s="566"/>
      <c r="E111" s="566"/>
      <c r="F111" s="566"/>
      <c r="G111" s="566"/>
      <c r="H111" s="566"/>
      <c r="I111" s="567"/>
      <c r="J111" s="47"/>
      <c r="K111" s="33"/>
      <c r="L111" s="39"/>
      <c r="M111" s="39"/>
      <c r="N111" s="39"/>
      <c r="O111" s="66"/>
      <c r="P111" s="39"/>
      <c r="Q111" s="39"/>
      <c r="R111" s="39"/>
      <c r="S111" s="39"/>
      <c r="T111" s="39"/>
      <c r="U111" s="39"/>
      <c r="V111" s="39"/>
      <c r="W111" s="66"/>
      <c r="X111" s="39"/>
      <c r="Y111" s="39"/>
      <c r="Z111" s="39"/>
      <c r="AA111" s="39"/>
      <c r="AB111" s="39"/>
      <c r="AC111" s="39"/>
      <c r="AD111" s="39"/>
      <c r="AE111" s="39"/>
      <c r="AF111" s="39"/>
      <c r="AG111" s="45"/>
      <c r="AH111" s="134"/>
      <c r="AI111" s="505"/>
      <c r="AJ111" s="506"/>
      <c r="AK111" s="506"/>
      <c r="AL111" s="506"/>
      <c r="AM111" s="506"/>
      <c r="AN111" s="506"/>
      <c r="AO111" s="506"/>
      <c r="AP111" s="506"/>
      <c r="AQ111" s="506"/>
      <c r="AR111" s="507"/>
    </row>
    <row r="112" spans="1:44" ht="30" customHeight="1">
      <c r="A112" s="556"/>
      <c r="B112" s="565"/>
      <c r="C112" s="566"/>
      <c r="D112" s="566"/>
      <c r="E112" s="566"/>
      <c r="F112" s="566"/>
      <c r="G112" s="566"/>
      <c r="H112" s="566"/>
      <c r="I112" s="567"/>
      <c r="J112" s="47"/>
      <c r="K112" s="571" t="s">
        <v>281</v>
      </c>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45"/>
      <c r="AH112" s="134"/>
      <c r="AI112" s="505"/>
      <c r="AJ112" s="506"/>
      <c r="AK112" s="506"/>
      <c r="AL112" s="506"/>
      <c r="AM112" s="506"/>
      <c r="AN112" s="506"/>
      <c r="AO112" s="506"/>
      <c r="AP112" s="506"/>
      <c r="AQ112" s="506"/>
      <c r="AR112" s="507"/>
    </row>
    <row r="113" spans="1:44" ht="5" customHeight="1">
      <c r="A113" s="556"/>
      <c r="B113" s="565"/>
      <c r="C113" s="566"/>
      <c r="D113" s="566"/>
      <c r="E113" s="566"/>
      <c r="F113" s="566"/>
      <c r="G113" s="566"/>
      <c r="H113" s="566"/>
      <c r="I113" s="567"/>
      <c r="J113" s="47"/>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45"/>
      <c r="AH113" s="134"/>
      <c r="AI113" s="505"/>
      <c r="AJ113" s="506"/>
      <c r="AK113" s="506"/>
      <c r="AL113" s="506"/>
      <c r="AM113" s="506"/>
      <c r="AN113" s="506"/>
      <c r="AO113" s="506"/>
      <c r="AP113" s="506"/>
      <c r="AQ113" s="506"/>
      <c r="AR113" s="507"/>
    </row>
    <row r="114" spans="1:44" ht="15" customHeight="1">
      <c r="A114" s="556"/>
      <c r="B114" s="565"/>
      <c r="C114" s="566"/>
      <c r="D114" s="566"/>
      <c r="E114" s="566"/>
      <c r="F114" s="566"/>
      <c r="G114" s="566"/>
      <c r="H114" s="566"/>
      <c r="I114" s="567"/>
      <c r="J114" s="47"/>
      <c r="K114" s="39" t="s">
        <v>60</v>
      </c>
      <c r="L114" s="39" t="s">
        <v>61</v>
      </c>
      <c r="M114" s="39"/>
      <c r="N114" s="39"/>
      <c r="O114" s="39" t="s">
        <v>62</v>
      </c>
      <c r="P114" s="39"/>
      <c r="Q114" s="39"/>
      <c r="R114" s="39"/>
      <c r="S114" s="511"/>
      <c r="T114" s="512"/>
      <c r="U114" s="512"/>
      <c r="V114" s="512"/>
      <c r="W114" s="512"/>
      <c r="X114" s="512"/>
      <c r="Y114" s="513"/>
      <c r="Z114" s="39" t="s">
        <v>63</v>
      </c>
      <c r="AA114" s="39"/>
      <c r="AB114" s="66"/>
      <c r="AC114" s="39"/>
      <c r="AD114" s="39"/>
      <c r="AE114" s="39"/>
      <c r="AF114" s="39"/>
      <c r="AG114" s="45"/>
      <c r="AH114" s="134"/>
      <c r="AI114" s="505"/>
      <c r="AJ114" s="506"/>
      <c r="AK114" s="506"/>
      <c r="AL114" s="506"/>
      <c r="AM114" s="506"/>
      <c r="AN114" s="506"/>
      <c r="AO114" s="506"/>
      <c r="AP114" s="506"/>
      <c r="AQ114" s="506"/>
      <c r="AR114" s="507"/>
    </row>
    <row r="115" spans="1:44">
      <c r="A115" s="556"/>
      <c r="B115" s="565"/>
      <c r="C115" s="566"/>
      <c r="D115" s="566"/>
      <c r="E115" s="566"/>
      <c r="F115" s="566"/>
      <c r="G115" s="566"/>
      <c r="H115" s="566"/>
      <c r="I115" s="567"/>
      <c r="J115" s="47"/>
      <c r="K115" s="39"/>
      <c r="L115" s="39"/>
      <c r="M115" s="39"/>
      <c r="N115" s="39"/>
      <c r="O115" s="39"/>
      <c r="P115" s="39"/>
      <c r="Q115" s="39"/>
      <c r="R115" s="39"/>
      <c r="S115" s="69"/>
      <c r="T115" s="39"/>
      <c r="U115" s="39"/>
      <c r="V115" s="39"/>
      <c r="W115" s="39"/>
      <c r="X115" s="39"/>
      <c r="Y115" s="39"/>
      <c r="Z115" s="39"/>
      <c r="AA115" s="39"/>
      <c r="AB115" s="39"/>
      <c r="AC115" s="39"/>
      <c r="AD115" s="39"/>
      <c r="AE115" s="39"/>
      <c r="AF115" s="39"/>
      <c r="AG115" s="45"/>
      <c r="AH115" s="134"/>
      <c r="AI115" s="505"/>
      <c r="AJ115" s="506"/>
      <c r="AK115" s="506"/>
      <c r="AL115" s="506"/>
      <c r="AM115" s="506"/>
      <c r="AN115" s="506"/>
      <c r="AO115" s="506"/>
      <c r="AP115" s="506"/>
      <c r="AQ115" s="506"/>
      <c r="AR115" s="507"/>
    </row>
    <row r="116" spans="1:44" ht="15" customHeight="1">
      <c r="A116" s="556"/>
      <c r="B116" s="565"/>
      <c r="C116" s="566"/>
      <c r="D116" s="566"/>
      <c r="E116" s="566"/>
      <c r="F116" s="566"/>
      <c r="G116" s="566"/>
      <c r="H116" s="566"/>
      <c r="I116" s="567"/>
      <c r="J116" s="47"/>
      <c r="K116" s="39" t="s">
        <v>64</v>
      </c>
      <c r="L116" s="39" t="s">
        <v>65</v>
      </c>
      <c r="M116" s="39"/>
      <c r="N116" s="39"/>
      <c r="O116" s="39" t="s">
        <v>62</v>
      </c>
      <c r="P116" s="39"/>
      <c r="Q116" s="39"/>
      <c r="R116" s="39"/>
      <c r="S116" s="511"/>
      <c r="T116" s="512"/>
      <c r="U116" s="512"/>
      <c r="V116" s="512"/>
      <c r="W116" s="512"/>
      <c r="X116" s="512"/>
      <c r="Y116" s="513"/>
      <c r="Z116" s="39" t="s">
        <v>63</v>
      </c>
      <c r="AA116" s="39"/>
      <c r="AB116" s="66"/>
      <c r="AC116" s="39"/>
      <c r="AD116" s="39"/>
      <c r="AE116" s="39"/>
      <c r="AF116" s="39"/>
      <c r="AG116" s="45"/>
      <c r="AH116" s="134"/>
      <c r="AI116" s="505"/>
      <c r="AJ116" s="506"/>
      <c r="AK116" s="506"/>
      <c r="AL116" s="506"/>
      <c r="AM116" s="506"/>
      <c r="AN116" s="506"/>
      <c r="AO116" s="506"/>
      <c r="AP116" s="506"/>
      <c r="AQ116" s="506"/>
      <c r="AR116" s="507"/>
    </row>
    <row r="117" spans="1:44">
      <c r="A117" s="556"/>
      <c r="B117" s="565"/>
      <c r="C117" s="566"/>
      <c r="D117" s="566"/>
      <c r="E117" s="566"/>
      <c r="F117" s="566"/>
      <c r="G117" s="566"/>
      <c r="H117" s="566"/>
      <c r="I117" s="567"/>
      <c r="J117" s="47"/>
      <c r="K117" s="39"/>
      <c r="L117" s="39"/>
      <c r="M117" s="39"/>
      <c r="N117" s="39"/>
      <c r="O117" s="39"/>
      <c r="P117" s="39"/>
      <c r="Q117" s="39"/>
      <c r="R117" s="39"/>
      <c r="S117" s="69"/>
      <c r="T117" s="39"/>
      <c r="U117" s="39"/>
      <c r="V117" s="39"/>
      <c r="W117" s="39"/>
      <c r="X117" s="39"/>
      <c r="Y117" s="39"/>
      <c r="Z117" s="39"/>
      <c r="AA117" s="39"/>
      <c r="AB117" s="39"/>
      <c r="AC117" s="39"/>
      <c r="AD117" s="39"/>
      <c r="AE117" s="39"/>
      <c r="AF117" s="39"/>
      <c r="AG117" s="45"/>
      <c r="AH117" s="134"/>
      <c r="AI117" s="508"/>
      <c r="AJ117" s="509"/>
      <c r="AK117" s="509"/>
      <c r="AL117" s="509"/>
      <c r="AM117" s="509"/>
      <c r="AN117" s="509"/>
      <c r="AO117" s="509"/>
      <c r="AP117" s="509"/>
      <c r="AQ117" s="509"/>
      <c r="AR117" s="510"/>
    </row>
    <row r="118" spans="1:44" ht="15" customHeight="1">
      <c r="A118" s="556"/>
      <c r="B118" s="565"/>
      <c r="C118" s="566"/>
      <c r="D118" s="566"/>
      <c r="E118" s="566"/>
      <c r="F118" s="566"/>
      <c r="G118" s="566"/>
      <c r="H118" s="566"/>
      <c r="I118" s="567"/>
      <c r="J118" s="47"/>
      <c r="K118" s="39" t="s">
        <v>66</v>
      </c>
      <c r="L118" s="517"/>
      <c r="M118" s="518"/>
      <c r="N118" s="519"/>
      <c r="O118" s="39" t="s">
        <v>62</v>
      </c>
      <c r="P118" s="39"/>
      <c r="Q118" s="39"/>
      <c r="R118" s="39"/>
      <c r="S118" s="511"/>
      <c r="T118" s="512"/>
      <c r="U118" s="512"/>
      <c r="V118" s="512"/>
      <c r="W118" s="512"/>
      <c r="X118" s="512"/>
      <c r="Y118" s="513"/>
      <c r="Z118" s="39" t="s">
        <v>63</v>
      </c>
      <c r="AA118" s="39"/>
      <c r="AB118" s="66"/>
      <c r="AC118" s="39"/>
      <c r="AD118" s="39"/>
      <c r="AE118" s="39"/>
      <c r="AF118" s="39"/>
      <c r="AG118" s="45"/>
      <c r="AH118" s="134"/>
      <c r="AI118" s="134"/>
      <c r="AJ118" s="134"/>
      <c r="AK118" s="134"/>
      <c r="AL118" s="134"/>
      <c r="AM118" s="134"/>
      <c r="AN118" s="134"/>
      <c r="AO118" s="134"/>
      <c r="AP118" s="134"/>
      <c r="AQ118" s="134"/>
    </row>
    <row r="119" spans="1:44">
      <c r="A119" s="556"/>
      <c r="B119" s="565"/>
      <c r="C119" s="566"/>
      <c r="D119" s="566"/>
      <c r="E119" s="566"/>
      <c r="F119" s="566"/>
      <c r="G119" s="566"/>
      <c r="H119" s="566"/>
      <c r="I119" s="567"/>
      <c r="J119" s="47"/>
      <c r="K119" s="39"/>
      <c r="L119" s="69"/>
      <c r="M119" s="39"/>
      <c r="N119" s="39"/>
      <c r="O119" s="39"/>
      <c r="P119" s="39"/>
      <c r="Q119" s="39"/>
      <c r="R119" s="39"/>
      <c r="S119" s="72" t="str">
        <f>IF(L118&lt;&gt;"",IF(S118="","※入力してください",""),"")</f>
        <v/>
      </c>
      <c r="T119" s="39"/>
      <c r="U119" s="39"/>
      <c r="V119" s="39"/>
      <c r="W119" s="39"/>
      <c r="X119" s="39"/>
      <c r="Y119" s="39"/>
      <c r="Z119" s="39"/>
      <c r="AA119" s="39"/>
      <c r="AB119" s="39"/>
      <c r="AC119" s="39"/>
      <c r="AD119" s="39"/>
      <c r="AE119" s="39"/>
      <c r="AF119" s="39"/>
      <c r="AG119" s="45"/>
      <c r="AH119" s="134"/>
      <c r="AI119" s="134"/>
      <c r="AJ119" s="134"/>
      <c r="AK119" s="134"/>
      <c r="AL119" s="134"/>
      <c r="AM119" s="134"/>
      <c r="AN119" s="134"/>
      <c r="AO119" s="134"/>
      <c r="AP119" s="134"/>
      <c r="AQ119" s="134"/>
    </row>
    <row r="120" spans="1:44" ht="15" customHeight="1">
      <c r="A120" s="556"/>
      <c r="B120" s="565"/>
      <c r="C120" s="566"/>
      <c r="D120" s="566"/>
      <c r="E120" s="566"/>
      <c r="F120" s="566"/>
      <c r="G120" s="566"/>
      <c r="H120" s="566"/>
      <c r="I120" s="567"/>
      <c r="J120" s="47"/>
      <c r="K120" s="39" t="s">
        <v>67</v>
      </c>
      <c r="L120" s="517"/>
      <c r="M120" s="518"/>
      <c r="N120" s="519"/>
      <c r="O120" s="39" t="s">
        <v>62</v>
      </c>
      <c r="P120" s="39"/>
      <c r="Q120" s="39"/>
      <c r="R120" s="39"/>
      <c r="S120" s="511"/>
      <c r="T120" s="512"/>
      <c r="U120" s="512"/>
      <c r="V120" s="512"/>
      <c r="W120" s="512"/>
      <c r="X120" s="512"/>
      <c r="Y120" s="513"/>
      <c r="Z120" s="39" t="s">
        <v>63</v>
      </c>
      <c r="AA120" s="39"/>
      <c r="AB120" s="66"/>
      <c r="AC120" s="39"/>
      <c r="AD120" s="39"/>
      <c r="AE120" s="39"/>
      <c r="AF120" s="39"/>
      <c r="AG120" s="45"/>
      <c r="AH120" s="134"/>
      <c r="AI120" s="134"/>
      <c r="AJ120" s="134"/>
      <c r="AK120" s="134"/>
      <c r="AL120" s="134"/>
      <c r="AM120" s="134"/>
      <c r="AN120" s="134"/>
      <c r="AO120" s="134"/>
      <c r="AP120" s="134"/>
      <c r="AQ120" s="134"/>
    </row>
    <row r="121" spans="1:44">
      <c r="A121" s="556"/>
      <c r="B121" s="565"/>
      <c r="C121" s="566"/>
      <c r="D121" s="566"/>
      <c r="E121" s="566"/>
      <c r="F121" s="566"/>
      <c r="G121" s="566"/>
      <c r="H121" s="566"/>
      <c r="I121" s="567"/>
      <c r="J121" s="47"/>
      <c r="K121" s="39"/>
      <c r="L121" s="69"/>
      <c r="M121" s="39"/>
      <c r="N121" s="39"/>
      <c r="O121" s="39"/>
      <c r="P121" s="39"/>
      <c r="Q121" s="39"/>
      <c r="R121" s="39"/>
      <c r="S121" s="72" t="str">
        <f>IF(L120&lt;&gt;"",IF(S120="","※入力してください",""),"")</f>
        <v/>
      </c>
      <c r="T121" s="39"/>
      <c r="U121" s="39"/>
      <c r="V121" s="39"/>
      <c r="W121" s="39"/>
      <c r="X121" s="39"/>
      <c r="Y121" s="39"/>
      <c r="Z121" s="39"/>
      <c r="AA121" s="39"/>
      <c r="AB121" s="39"/>
      <c r="AC121" s="39"/>
      <c r="AD121" s="39"/>
      <c r="AE121" s="39"/>
      <c r="AF121" s="39"/>
      <c r="AG121" s="45"/>
      <c r="AH121" s="134"/>
      <c r="AI121" s="134"/>
      <c r="AJ121" s="134"/>
      <c r="AK121" s="134"/>
      <c r="AL121" s="134"/>
      <c r="AM121" s="134"/>
      <c r="AN121" s="134"/>
      <c r="AO121" s="134"/>
      <c r="AP121" s="134"/>
      <c r="AQ121" s="134"/>
    </row>
    <row r="122" spans="1:44" ht="15" customHeight="1">
      <c r="A122" s="556"/>
      <c r="B122" s="565"/>
      <c r="C122" s="566"/>
      <c r="D122" s="566"/>
      <c r="E122" s="566"/>
      <c r="F122" s="566"/>
      <c r="G122" s="566"/>
      <c r="H122" s="566"/>
      <c r="I122" s="567"/>
      <c r="J122" s="47"/>
      <c r="K122" s="39" t="s">
        <v>205</v>
      </c>
      <c r="L122" s="517"/>
      <c r="M122" s="518"/>
      <c r="N122" s="519"/>
      <c r="O122" s="39" t="s">
        <v>62</v>
      </c>
      <c r="P122" s="39"/>
      <c r="Q122" s="39"/>
      <c r="R122" s="39"/>
      <c r="S122" s="511"/>
      <c r="T122" s="512"/>
      <c r="U122" s="512"/>
      <c r="V122" s="512"/>
      <c r="W122" s="512"/>
      <c r="X122" s="512"/>
      <c r="Y122" s="513"/>
      <c r="Z122" s="39" t="s">
        <v>63</v>
      </c>
      <c r="AA122" s="39"/>
      <c r="AB122" s="66"/>
      <c r="AC122" s="39"/>
      <c r="AD122" s="39"/>
      <c r="AE122" s="39"/>
      <c r="AF122" s="39"/>
      <c r="AG122" s="45"/>
      <c r="AH122" s="134"/>
      <c r="AI122" s="134"/>
      <c r="AJ122" s="134"/>
      <c r="AK122" s="134"/>
      <c r="AL122" s="134"/>
      <c r="AM122" s="134"/>
      <c r="AN122" s="134"/>
      <c r="AO122" s="134"/>
      <c r="AP122" s="134"/>
      <c r="AQ122" s="134"/>
    </row>
    <row r="123" spans="1:44">
      <c r="A123" s="556"/>
      <c r="B123" s="565"/>
      <c r="C123" s="566"/>
      <c r="D123" s="566"/>
      <c r="E123" s="566"/>
      <c r="F123" s="566"/>
      <c r="G123" s="566"/>
      <c r="H123" s="566"/>
      <c r="I123" s="567"/>
      <c r="J123" s="47"/>
      <c r="K123" s="39"/>
      <c r="L123" s="69"/>
      <c r="M123" s="39"/>
      <c r="N123" s="39"/>
      <c r="O123" s="39"/>
      <c r="P123" s="39"/>
      <c r="Q123" s="39"/>
      <c r="R123" s="39"/>
      <c r="S123" s="72" t="str">
        <f>IF(L122&lt;&gt;"",IF(S122="","※入力してください",""),"")</f>
        <v/>
      </c>
      <c r="T123" s="39"/>
      <c r="U123" s="39"/>
      <c r="V123" s="39"/>
      <c r="W123" s="39"/>
      <c r="X123" s="39"/>
      <c r="Y123" s="39"/>
      <c r="Z123" s="39"/>
      <c r="AA123" s="39"/>
      <c r="AB123" s="39"/>
      <c r="AC123" s="39"/>
      <c r="AD123" s="39"/>
      <c r="AE123" s="39"/>
      <c r="AF123" s="39"/>
      <c r="AG123" s="45"/>
      <c r="AH123" s="134"/>
      <c r="AI123" s="134"/>
      <c r="AJ123" s="134"/>
      <c r="AK123" s="134"/>
      <c r="AL123" s="134"/>
      <c r="AM123" s="134"/>
      <c r="AN123" s="134"/>
      <c r="AO123" s="134"/>
      <c r="AP123" s="134"/>
      <c r="AQ123" s="134"/>
    </row>
    <row r="124" spans="1:44" ht="15" customHeight="1">
      <c r="A124" s="556"/>
      <c r="B124" s="565"/>
      <c r="C124" s="566"/>
      <c r="D124" s="566"/>
      <c r="E124" s="566"/>
      <c r="F124" s="566"/>
      <c r="G124" s="566"/>
      <c r="H124" s="566"/>
      <c r="I124" s="567"/>
      <c r="J124" s="47"/>
      <c r="K124" s="39" t="s">
        <v>206</v>
      </c>
      <c r="L124" s="517"/>
      <c r="M124" s="518"/>
      <c r="N124" s="519"/>
      <c r="O124" s="39" t="s">
        <v>62</v>
      </c>
      <c r="P124" s="39"/>
      <c r="Q124" s="39"/>
      <c r="R124" s="39"/>
      <c r="S124" s="511"/>
      <c r="T124" s="512"/>
      <c r="U124" s="512"/>
      <c r="V124" s="512"/>
      <c r="W124" s="512"/>
      <c r="X124" s="512"/>
      <c r="Y124" s="513"/>
      <c r="Z124" s="39" t="s">
        <v>63</v>
      </c>
      <c r="AA124" s="39"/>
      <c r="AB124" s="66"/>
      <c r="AC124" s="39"/>
      <c r="AD124" s="39"/>
      <c r="AE124" s="39"/>
      <c r="AF124" s="39"/>
      <c r="AG124" s="45"/>
      <c r="AH124" s="134"/>
      <c r="AI124" s="134"/>
      <c r="AJ124" s="134"/>
      <c r="AK124" s="134"/>
      <c r="AL124" s="134"/>
      <c r="AM124" s="134"/>
      <c r="AN124" s="134"/>
      <c r="AO124" s="134"/>
      <c r="AP124" s="134"/>
      <c r="AQ124" s="134"/>
    </row>
    <row r="125" spans="1:44" ht="15" customHeight="1">
      <c r="A125" s="556"/>
      <c r="B125" s="565"/>
      <c r="C125" s="566"/>
      <c r="D125" s="566"/>
      <c r="E125" s="566"/>
      <c r="F125" s="566"/>
      <c r="G125" s="566"/>
      <c r="H125" s="566"/>
      <c r="I125" s="567"/>
      <c r="J125" s="47"/>
      <c r="K125" s="39"/>
      <c r="L125" s="39"/>
      <c r="M125" s="39"/>
      <c r="N125" s="39"/>
      <c r="O125" s="39"/>
      <c r="P125" s="39"/>
      <c r="Q125" s="39"/>
      <c r="R125" s="39"/>
      <c r="S125" s="72" t="str">
        <f>IF(L124&lt;&gt;"",IF(S124="","※入力してください",""),"")</f>
        <v/>
      </c>
      <c r="T125" s="39"/>
      <c r="U125" s="39"/>
      <c r="V125" s="39"/>
      <c r="W125" s="39"/>
      <c r="X125" s="39"/>
      <c r="Y125" s="39"/>
      <c r="Z125" s="39"/>
      <c r="AA125" s="39"/>
      <c r="AB125" s="39"/>
      <c r="AC125" s="39"/>
      <c r="AD125" s="39"/>
      <c r="AE125" s="39"/>
      <c r="AF125" s="39"/>
      <c r="AG125" s="45"/>
      <c r="AH125" s="134"/>
      <c r="AI125" s="134"/>
      <c r="AJ125" s="134"/>
      <c r="AK125" s="134"/>
      <c r="AL125" s="134"/>
      <c r="AM125" s="134"/>
      <c r="AN125" s="134"/>
      <c r="AO125" s="134"/>
      <c r="AP125" s="134"/>
      <c r="AQ125" s="134"/>
    </row>
    <row r="126" spans="1:44" ht="15" customHeight="1">
      <c r="A126" s="556"/>
      <c r="B126" s="565"/>
      <c r="C126" s="566"/>
      <c r="D126" s="566"/>
      <c r="E126" s="566"/>
      <c r="F126" s="566"/>
      <c r="G126" s="566"/>
      <c r="H126" s="566"/>
      <c r="I126" s="567"/>
      <c r="J126" s="47"/>
      <c r="K126" s="39" t="s">
        <v>244</v>
      </c>
      <c r="L126" s="39"/>
      <c r="M126" s="39"/>
      <c r="N126" s="39"/>
      <c r="O126" s="39"/>
      <c r="P126" s="39"/>
      <c r="Q126" s="39"/>
      <c r="R126" s="39"/>
      <c r="S126" s="39"/>
      <c r="T126" s="39"/>
      <c r="U126" s="39"/>
      <c r="V126" s="39"/>
      <c r="W126" s="39"/>
      <c r="X126" s="39"/>
      <c r="Y126" s="39"/>
      <c r="Z126" s="39"/>
      <c r="AA126" s="39"/>
      <c r="AB126" s="39"/>
      <c r="AC126" s="39"/>
      <c r="AD126" s="39"/>
      <c r="AE126" s="39"/>
      <c r="AF126" s="39"/>
      <c r="AG126" s="45"/>
      <c r="AH126" s="134"/>
      <c r="AI126" s="134"/>
      <c r="AJ126" s="134"/>
      <c r="AK126" s="134"/>
      <c r="AL126" s="134"/>
      <c r="AM126" s="134"/>
      <c r="AN126" s="134"/>
      <c r="AO126" s="134"/>
      <c r="AP126" s="134"/>
      <c r="AQ126" s="134"/>
    </row>
    <row r="127" spans="1:44" ht="5" customHeight="1">
      <c r="A127" s="556"/>
      <c r="B127" s="565"/>
      <c r="C127" s="566"/>
      <c r="D127" s="566"/>
      <c r="E127" s="566"/>
      <c r="F127" s="566"/>
      <c r="G127" s="566"/>
      <c r="H127" s="566"/>
      <c r="I127" s="567"/>
      <c r="J127" s="47"/>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45"/>
      <c r="AH127" s="134"/>
      <c r="AI127" s="134"/>
      <c r="AJ127" s="134"/>
      <c r="AK127" s="134"/>
      <c r="AL127" s="134"/>
      <c r="AM127" s="134"/>
      <c r="AN127" s="134"/>
      <c r="AO127" s="134"/>
      <c r="AP127" s="134"/>
      <c r="AQ127" s="134"/>
    </row>
    <row r="128" spans="1:44" ht="15" customHeight="1">
      <c r="A128" s="556"/>
      <c r="B128" s="565"/>
      <c r="C128" s="566"/>
      <c r="D128" s="566"/>
      <c r="E128" s="566"/>
      <c r="F128" s="566"/>
      <c r="G128" s="566"/>
      <c r="H128" s="566"/>
      <c r="I128" s="567"/>
      <c r="J128" s="47"/>
      <c r="K128" s="573">
        <f>IF(K101="ア　月給",O103,IF(K101="イ　日給",W105,IF(K101="ウ　時給",W107,0)))+S114+S116+S118+S120+S122+S124</f>
        <v>0</v>
      </c>
      <c r="L128" s="573"/>
      <c r="M128" s="573"/>
      <c r="N128" s="573"/>
      <c r="O128" s="39" t="s">
        <v>59</v>
      </c>
      <c r="P128" s="72" t="str">
        <f>IF(K128="","※入力してください","")</f>
        <v/>
      </c>
      <c r="Q128" s="39"/>
      <c r="R128" s="39"/>
      <c r="S128" s="39"/>
      <c r="T128" s="39"/>
      <c r="U128" s="39"/>
      <c r="V128" s="39"/>
      <c r="W128" s="39"/>
      <c r="X128" s="39"/>
      <c r="Y128" s="39"/>
      <c r="Z128" s="39"/>
      <c r="AA128" s="39"/>
      <c r="AB128" s="39"/>
      <c r="AC128" s="39"/>
      <c r="AD128" s="39"/>
      <c r="AE128" s="39"/>
      <c r="AF128" s="39"/>
      <c r="AG128" s="45"/>
      <c r="AH128" s="134"/>
      <c r="AI128" s="134"/>
      <c r="AJ128" s="134"/>
      <c r="AK128" s="134"/>
      <c r="AL128" s="134"/>
      <c r="AM128" s="134"/>
      <c r="AN128" s="134"/>
      <c r="AO128" s="134"/>
      <c r="AP128" s="134"/>
      <c r="AQ128" s="134"/>
    </row>
    <row r="129" spans="1:43" ht="5" customHeight="1">
      <c r="A129" s="556"/>
      <c r="B129" s="565"/>
      <c r="C129" s="566"/>
      <c r="D129" s="566"/>
      <c r="E129" s="566"/>
      <c r="F129" s="566"/>
      <c r="G129" s="566"/>
      <c r="H129" s="566"/>
      <c r="I129" s="567"/>
      <c r="J129" s="47"/>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45"/>
      <c r="AH129" s="134"/>
      <c r="AI129" s="134"/>
      <c r="AJ129" s="134"/>
      <c r="AK129" s="134"/>
      <c r="AL129" s="134"/>
      <c r="AM129" s="134"/>
      <c r="AN129" s="134"/>
      <c r="AO129" s="134"/>
      <c r="AP129" s="134"/>
      <c r="AQ129" s="134"/>
    </row>
    <row r="130" spans="1:43" ht="15" customHeight="1">
      <c r="A130" s="556"/>
      <c r="B130" s="565"/>
      <c r="C130" s="566"/>
      <c r="D130" s="566"/>
      <c r="E130" s="566"/>
      <c r="F130" s="566"/>
      <c r="G130" s="566"/>
      <c r="H130" s="566"/>
      <c r="I130" s="567"/>
      <c r="J130" s="47"/>
      <c r="K130" s="39" t="s">
        <v>258</v>
      </c>
      <c r="L130" s="39"/>
      <c r="M130" s="39"/>
      <c r="N130" s="39"/>
      <c r="O130" s="39" t="s">
        <v>259</v>
      </c>
      <c r="P130" s="39"/>
      <c r="Q130" s="39"/>
      <c r="R130" s="520"/>
      <c r="S130" s="521"/>
      <c r="T130" s="39" t="s">
        <v>68</v>
      </c>
      <c r="U130" s="72" t="str">
        <f>IF(R130="","※入力してください","")</f>
        <v>※入力してください</v>
      </c>
      <c r="V130" s="39"/>
      <c r="W130" s="39"/>
      <c r="X130" s="39"/>
      <c r="AB130" s="72"/>
      <c r="AC130" s="39"/>
      <c r="AD130" s="39"/>
      <c r="AE130" s="39"/>
      <c r="AF130" s="39"/>
      <c r="AG130" s="45"/>
      <c r="AH130" s="134"/>
      <c r="AI130" s="134"/>
      <c r="AJ130" s="134"/>
      <c r="AK130" s="134"/>
      <c r="AL130" s="134"/>
      <c r="AM130" s="134"/>
      <c r="AN130" s="134"/>
      <c r="AO130" s="134"/>
      <c r="AP130" s="134"/>
      <c r="AQ130" s="134"/>
    </row>
    <row r="131" spans="1:43" ht="5" customHeight="1">
      <c r="A131" s="556"/>
      <c r="B131" s="565"/>
      <c r="C131" s="566"/>
      <c r="D131" s="566"/>
      <c r="E131" s="566"/>
      <c r="F131" s="566"/>
      <c r="G131" s="566"/>
      <c r="H131" s="566"/>
      <c r="I131" s="567"/>
      <c r="J131" s="47"/>
      <c r="K131" s="39"/>
      <c r="L131" s="39"/>
      <c r="M131" s="39"/>
      <c r="N131" s="39"/>
      <c r="O131" s="39"/>
      <c r="P131" s="39"/>
      <c r="Q131" s="39"/>
      <c r="R131" s="39"/>
      <c r="S131" s="39"/>
      <c r="T131" s="39"/>
      <c r="U131" s="33"/>
      <c r="V131" s="39"/>
      <c r="W131" s="39"/>
      <c r="X131" s="39"/>
      <c r="AB131" s="39"/>
      <c r="AC131" s="39"/>
      <c r="AD131" s="39"/>
      <c r="AE131" s="39"/>
      <c r="AF131" s="39"/>
      <c r="AG131" s="45"/>
      <c r="AH131" s="134"/>
      <c r="AI131" s="134"/>
      <c r="AJ131" s="134"/>
      <c r="AK131" s="134"/>
      <c r="AL131" s="134"/>
      <c r="AM131" s="134"/>
      <c r="AN131" s="134"/>
      <c r="AO131" s="134"/>
      <c r="AP131" s="134"/>
      <c r="AQ131" s="134"/>
    </row>
    <row r="132" spans="1:43" ht="15" customHeight="1">
      <c r="A132" s="556"/>
      <c r="B132" s="565"/>
      <c r="C132" s="566"/>
      <c r="D132" s="566"/>
      <c r="E132" s="566"/>
      <c r="F132" s="566"/>
      <c r="G132" s="566"/>
      <c r="H132" s="566"/>
      <c r="I132" s="567"/>
      <c r="J132" s="47"/>
      <c r="K132" s="39"/>
      <c r="L132" s="39"/>
      <c r="M132" s="39"/>
      <c r="N132" s="39"/>
      <c r="O132" s="39" t="s">
        <v>260</v>
      </c>
      <c r="P132" s="39"/>
      <c r="Q132" s="39"/>
      <c r="R132" s="520"/>
      <c r="S132" s="521"/>
      <c r="T132" s="39" t="s">
        <v>68</v>
      </c>
      <c r="U132" s="72" t="str">
        <f>IF(R132="","※入力してください","")</f>
        <v>※入力してください</v>
      </c>
      <c r="V132" s="39"/>
      <c r="W132" s="39"/>
      <c r="X132" s="39"/>
      <c r="AB132" s="72"/>
      <c r="AC132" s="39"/>
      <c r="AD132" s="39"/>
      <c r="AE132" s="39"/>
      <c r="AF132" s="39"/>
      <c r="AG132" s="45"/>
      <c r="AH132" s="134"/>
      <c r="AI132" s="134"/>
      <c r="AJ132" s="134"/>
      <c r="AK132" s="134"/>
      <c r="AL132" s="134"/>
      <c r="AM132" s="134"/>
      <c r="AN132" s="134"/>
      <c r="AO132" s="134"/>
      <c r="AP132" s="134"/>
      <c r="AQ132" s="134"/>
    </row>
    <row r="133" spans="1:43" ht="5" customHeight="1">
      <c r="A133" s="556"/>
      <c r="B133" s="565"/>
      <c r="C133" s="566"/>
      <c r="D133" s="566"/>
      <c r="E133" s="566"/>
      <c r="F133" s="566"/>
      <c r="G133" s="566"/>
      <c r="H133" s="566"/>
      <c r="I133" s="567"/>
      <c r="J133" s="47"/>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45"/>
      <c r="AH133" s="134"/>
      <c r="AI133" s="134"/>
      <c r="AJ133" s="134"/>
      <c r="AK133" s="134"/>
      <c r="AL133" s="134"/>
      <c r="AM133" s="134"/>
      <c r="AN133" s="134"/>
      <c r="AO133" s="134"/>
      <c r="AP133" s="134"/>
      <c r="AQ133" s="134"/>
    </row>
    <row r="134" spans="1:43" ht="15" customHeight="1">
      <c r="A134" s="556"/>
      <c r="B134" s="565"/>
      <c r="C134" s="566"/>
      <c r="D134" s="566"/>
      <c r="E134" s="566"/>
      <c r="F134" s="566"/>
      <c r="G134" s="566"/>
      <c r="H134" s="566"/>
      <c r="I134" s="567"/>
      <c r="J134" s="47"/>
      <c r="K134" s="39" t="s">
        <v>201</v>
      </c>
      <c r="L134" s="39"/>
      <c r="M134" s="39"/>
      <c r="N134" s="39"/>
      <c r="O134" s="39"/>
      <c r="P134" s="67"/>
      <c r="Q134" s="39" t="s">
        <v>16</v>
      </c>
      <c r="R134" s="72" t="str">
        <f>IF(P134="","※入力してください","")</f>
        <v>※入力してください</v>
      </c>
      <c r="S134" s="39"/>
      <c r="T134" s="39"/>
      <c r="U134" s="39"/>
      <c r="V134" s="39"/>
      <c r="W134" s="39"/>
      <c r="X134" s="39"/>
      <c r="Y134" s="39"/>
      <c r="Z134" s="39"/>
      <c r="AA134" s="39"/>
      <c r="AB134" s="39"/>
      <c r="AC134" s="39"/>
      <c r="AD134" s="39"/>
      <c r="AE134" s="39"/>
      <c r="AF134" s="39"/>
      <c r="AG134" s="45"/>
      <c r="AH134" s="134"/>
      <c r="AI134" s="134"/>
      <c r="AJ134" s="134"/>
      <c r="AK134" s="134"/>
      <c r="AL134" s="134"/>
      <c r="AM134" s="134"/>
      <c r="AN134" s="134"/>
      <c r="AO134" s="134"/>
      <c r="AP134" s="134"/>
      <c r="AQ134" s="134"/>
    </row>
    <row r="135" spans="1:43" ht="5" customHeight="1">
      <c r="A135" s="556"/>
      <c r="B135" s="565"/>
      <c r="C135" s="566"/>
      <c r="D135" s="566"/>
      <c r="E135" s="566"/>
      <c r="F135" s="566"/>
      <c r="G135" s="566"/>
      <c r="H135" s="566"/>
      <c r="I135" s="567"/>
      <c r="J135" s="47"/>
      <c r="K135" s="39"/>
      <c r="L135" s="39"/>
      <c r="M135" s="39"/>
      <c r="N135" s="39"/>
      <c r="O135" s="39"/>
      <c r="P135" s="39"/>
      <c r="Q135" s="39"/>
      <c r="R135" s="39"/>
      <c r="S135" s="39"/>
      <c r="T135" s="66"/>
      <c r="U135" s="39"/>
      <c r="V135" s="39"/>
      <c r="W135" s="39"/>
      <c r="X135" s="39"/>
      <c r="Y135" s="39"/>
      <c r="Z135" s="39"/>
      <c r="AA135" s="39"/>
      <c r="AB135" s="39"/>
      <c r="AC135" s="39"/>
      <c r="AD135" s="39"/>
      <c r="AE135" s="39"/>
      <c r="AF135" s="39"/>
      <c r="AG135" s="45"/>
      <c r="AH135" s="134"/>
      <c r="AI135" s="134"/>
      <c r="AJ135" s="134"/>
      <c r="AK135" s="134"/>
      <c r="AL135" s="134"/>
      <c r="AM135" s="134"/>
      <c r="AN135" s="134"/>
      <c r="AO135" s="134"/>
      <c r="AP135" s="134"/>
      <c r="AQ135" s="134"/>
    </row>
    <row r="136" spans="1:43" ht="15" customHeight="1">
      <c r="A136" s="556"/>
      <c r="B136" s="565"/>
      <c r="C136" s="566"/>
      <c r="D136" s="566"/>
      <c r="E136" s="566"/>
      <c r="F136" s="566"/>
      <c r="G136" s="566"/>
      <c r="H136" s="566"/>
      <c r="I136" s="567"/>
      <c r="J136" s="47"/>
      <c r="K136" s="39" t="s">
        <v>1420</v>
      </c>
      <c r="L136" s="39"/>
      <c r="M136" s="39"/>
      <c r="N136" s="39"/>
      <c r="O136" s="520"/>
      <c r="P136" s="521"/>
      <c r="Q136" s="67"/>
      <c r="R136" s="39" t="s">
        <v>16</v>
      </c>
      <c r="S136" s="75" t="str">
        <f>IF(OR(O136="",Q136=""),"※入力してください","")</f>
        <v>※入力してください</v>
      </c>
      <c r="T136" s="39"/>
      <c r="U136" s="39"/>
      <c r="V136" s="39"/>
      <c r="W136" s="39"/>
      <c r="X136" s="39"/>
      <c r="Y136" s="39"/>
      <c r="Z136" s="39"/>
      <c r="AA136" s="39"/>
      <c r="AB136" s="39"/>
      <c r="AC136" s="39"/>
      <c r="AD136" s="39"/>
      <c r="AE136" s="39"/>
      <c r="AF136" s="39"/>
      <c r="AG136" s="45"/>
      <c r="AH136" s="134"/>
      <c r="AI136" s="134"/>
      <c r="AJ136" s="134"/>
      <c r="AK136" s="134"/>
      <c r="AL136" s="134"/>
      <c r="AM136" s="134"/>
      <c r="AN136" s="134"/>
      <c r="AO136" s="134"/>
      <c r="AP136" s="134"/>
      <c r="AQ136" s="134"/>
    </row>
    <row r="137" spans="1:43" ht="5" customHeight="1">
      <c r="A137" s="556"/>
      <c r="B137" s="565"/>
      <c r="C137" s="566"/>
      <c r="D137" s="566"/>
      <c r="E137" s="566"/>
      <c r="F137" s="566"/>
      <c r="G137" s="566"/>
      <c r="H137" s="566"/>
      <c r="I137" s="567"/>
      <c r="J137" s="47"/>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45"/>
      <c r="AH137" s="134"/>
      <c r="AI137" s="134"/>
      <c r="AJ137" s="134"/>
      <c r="AK137" s="134"/>
      <c r="AL137" s="134"/>
      <c r="AM137" s="134"/>
      <c r="AN137" s="134"/>
      <c r="AO137" s="134"/>
      <c r="AP137" s="134"/>
      <c r="AQ137" s="134"/>
    </row>
    <row r="138" spans="1:43" ht="15" customHeight="1">
      <c r="A138" s="556"/>
      <c r="B138" s="565"/>
      <c r="C138" s="566"/>
      <c r="D138" s="566"/>
      <c r="E138" s="566"/>
      <c r="F138" s="566"/>
      <c r="G138" s="566"/>
      <c r="H138" s="566"/>
      <c r="I138" s="567"/>
      <c r="J138" s="47"/>
      <c r="K138" s="39" t="s">
        <v>69</v>
      </c>
      <c r="L138" s="39"/>
      <c r="M138" s="39"/>
      <c r="N138" s="70"/>
      <c r="O138" s="39"/>
      <c r="P138" s="39" t="s">
        <v>70</v>
      </c>
      <c r="Q138" s="39"/>
      <c r="R138" s="517"/>
      <c r="S138" s="518"/>
      <c r="T138" s="518"/>
      <c r="U138" s="518"/>
      <c r="V138" s="518"/>
      <c r="W138" s="518"/>
      <c r="X138" s="518"/>
      <c r="Y138" s="518"/>
      <c r="Z138" s="518"/>
      <c r="AA138" s="518"/>
      <c r="AB138" s="518"/>
      <c r="AC138" s="518"/>
      <c r="AD138" s="518"/>
      <c r="AE138" s="518"/>
      <c r="AF138" s="519"/>
      <c r="AG138" s="45" t="s">
        <v>56</v>
      </c>
      <c r="AH138" s="134"/>
      <c r="AI138" s="134"/>
      <c r="AJ138" s="134"/>
      <c r="AK138" s="134"/>
      <c r="AL138" s="134"/>
      <c r="AM138" s="134"/>
      <c r="AN138" s="134"/>
      <c r="AO138" s="134"/>
      <c r="AP138" s="134"/>
      <c r="AQ138" s="134"/>
    </row>
    <row r="139" spans="1:43">
      <c r="A139" s="556"/>
      <c r="B139" s="565"/>
      <c r="C139" s="566"/>
      <c r="D139" s="566"/>
      <c r="E139" s="566"/>
      <c r="F139" s="566"/>
      <c r="G139" s="566"/>
      <c r="H139" s="566"/>
      <c r="I139" s="567"/>
      <c r="J139" s="47"/>
      <c r="K139" s="39"/>
      <c r="L139" s="39"/>
      <c r="M139" s="39"/>
      <c r="N139" s="72" t="str">
        <f>IF(N138="","※入力してください","")</f>
        <v>※入力してください</v>
      </c>
      <c r="O139" s="39"/>
      <c r="P139" s="39"/>
      <c r="Q139" s="39"/>
      <c r="R139" s="72" t="str">
        <f>IF(N138="有",IF(R138="","※入力してください",""),"")</f>
        <v/>
      </c>
      <c r="S139" s="39"/>
      <c r="T139" s="39"/>
      <c r="U139" s="39"/>
      <c r="V139" s="39"/>
      <c r="W139" s="39"/>
      <c r="X139" s="39"/>
      <c r="Y139" s="39"/>
      <c r="Z139" s="39"/>
      <c r="AA139" s="39"/>
      <c r="AB139" s="39"/>
      <c r="AC139" s="39"/>
      <c r="AD139" s="39"/>
      <c r="AE139" s="39"/>
      <c r="AF139" s="39"/>
      <c r="AG139" s="45"/>
      <c r="AH139" s="134"/>
      <c r="AI139" s="134"/>
      <c r="AJ139" s="134"/>
      <c r="AK139" s="134"/>
      <c r="AL139" s="134"/>
      <c r="AM139" s="134"/>
      <c r="AN139" s="134"/>
      <c r="AO139" s="134"/>
      <c r="AP139" s="134"/>
      <c r="AQ139" s="134"/>
    </row>
    <row r="140" spans="1:43" ht="15" customHeight="1">
      <c r="A140" s="556"/>
      <c r="B140" s="565"/>
      <c r="C140" s="566"/>
      <c r="D140" s="566"/>
      <c r="E140" s="566"/>
      <c r="F140" s="566"/>
      <c r="G140" s="566"/>
      <c r="H140" s="566"/>
      <c r="I140" s="567"/>
      <c r="J140" s="47"/>
      <c r="K140" s="39" t="s">
        <v>71</v>
      </c>
      <c r="L140" s="39"/>
      <c r="M140" s="39"/>
      <c r="N140" s="70"/>
      <c r="O140" s="46" t="s">
        <v>56</v>
      </c>
      <c r="P140" s="72" t="str">
        <f>IF(N140="","※入力してください","")</f>
        <v>※入力してください</v>
      </c>
      <c r="Q140" s="39"/>
      <c r="R140" s="39"/>
      <c r="S140" s="39"/>
      <c r="T140" s="39"/>
      <c r="U140" s="39"/>
      <c r="V140" s="39"/>
      <c r="W140" s="39"/>
      <c r="X140" s="39"/>
      <c r="Y140" s="39"/>
      <c r="Z140" s="39"/>
      <c r="AA140" s="39"/>
      <c r="AB140" s="39"/>
      <c r="AC140" s="39"/>
      <c r="AD140" s="39"/>
      <c r="AE140" s="39"/>
      <c r="AF140" s="39"/>
      <c r="AG140" s="45"/>
      <c r="AH140" s="134"/>
      <c r="AI140" s="134"/>
      <c r="AJ140" s="134"/>
      <c r="AK140" s="134"/>
      <c r="AL140" s="134"/>
      <c r="AM140" s="134"/>
      <c r="AN140" s="134"/>
      <c r="AO140" s="134"/>
      <c r="AP140" s="134"/>
      <c r="AQ140" s="134"/>
    </row>
    <row r="141" spans="1:43" ht="5" customHeight="1">
      <c r="A141" s="556"/>
      <c r="B141" s="565"/>
      <c r="C141" s="566"/>
      <c r="D141" s="566"/>
      <c r="E141" s="566"/>
      <c r="F141" s="566"/>
      <c r="G141" s="566"/>
      <c r="H141" s="566"/>
      <c r="I141" s="567"/>
      <c r="J141" s="47"/>
      <c r="K141" s="39"/>
      <c r="L141" s="39"/>
      <c r="M141" s="39"/>
      <c r="N141" s="39"/>
      <c r="O141" s="46"/>
      <c r="P141" s="39"/>
      <c r="Q141" s="39"/>
      <c r="R141" s="39"/>
      <c r="S141" s="39"/>
      <c r="T141" s="39"/>
      <c r="U141" s="39"/>
      <c r="V141" s="39"/>
      <c r="W141" s="39"/>
      <c r="X141" s="39"/>
      <c r="Y141" s="39"/>
      <c r="Z141" s="39"/>
      <c r="AA141" s="39"/>
      <c r="AB141" s="39"/>
      <c r="AC141" s="39"/>
      <c r="AD141" s="39"/>
      <c r="AE141" s="39"/>
      <c r="AF141" s="39"/>
      <c r="AG141" s="45"/>
      <c r="AH141" s="134"/>
      <c r="AI141" s="134"/>
      <c r="AJ141" s="134"/>
      <c r="AK141" s="134"/>
      <c r="AL141" s="134"/>
      <c r="AM141" s="134"/>
      <c r="AN141" s="134"/>
      <c r="AO141" s="134"/>
      <c r="AP141" s="134"/>
      <c r="AQ141" s="134"/>
    </row>
    <row r="142" spans="1:43" ht="15" customHeight="1">
      <c r="A142" s="556"/>
      <c r="B142" s="565"/>
      <c r="C142" s="566"/>
      <c r="D142" s="566"/>
      <c r="E142" s="566"/>
      <c r="F142" s="566"/>
      <c r="G142" s="566"/>
      <c r="H142" s="566"/>
      <c r="I142" s="567"/>
      <c r="J142" s="47"/>
      <c r="K142" s="39" t="s">
        <v>72</v>
      </c>
      <c r="L142" s="39"/>
      <c r="M142" s="39"/>
      <c r="N142" s="70"/>
      <c r="O142" s="46" t="s">
        <v>56</v>
      </c>
      <c r="P142" s="72" t="str">
        <f>IF(N142="","※入力してください","")</f>
        <v>※入力してください</v>
      </c>
      <c r="Q142" s="39"/>
      <c r="R142" s="39"/>
      <c r="S142" s="39"/>
      <c r="T142" s="39"/>
      <c r="U142" s="39"/>
      <c r="V142" s="39"/>
      <c r="W142" s="39"/>
      <c r="X142" s="39"/>
      <c r="Y142" s="39"/>
      <c r="Z142" s="39"/>
      <c r="AA142" s="39"/>
      <c r="AB142" s="39"/>
      <c r="AC142" s="39"/>
      <c r="AD142" s="39"/>
      <c r="AE142" s="39"/>
      <c r="AF142" s="39"/>
      <c r="AG142" s="45"/>
      <c r="AH142" s="134"/>
      <c r="AI142" s="134"/>
      <c r="AJ142" s="134"/>
      <c r="AK142" s="134"/>
      <c r="AL142" s="134"/>
      <c r="AM142" s="134"/>
      <c r="AN142" s="134"/>
      <c r="AO142" s="134"/>
      <c r="AP142" s="134"/>
      <c r="AQ142" s="134"/>
    </row>
    <row r="143" spans="1:43" ht="5" customHeight="1">
      <c r="A143" s="557"/>
      <c r="B143" s="568"/>
      <c r="C143" s="569"/>
      <c r="D143" s="569"/>
      <c r="E143" s="569"/>
      <c r="F143" s="569"/>
      <c r="G143" s="569"/>
      <c r="H143" s="569"/>
      <c r="I143" s="570"/>
      <c r="J143" s="48"/>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50"/>
      <c r="AH143" s="134"/>
      <c r="AI143" s="134"/>
      <c r="AJ143" s="134"/>
      <c r="AK143" s="134"/>
      <c r="AL143" s="134"/>
      <c r="AM143" s="134"/>
      <c r="AN143" s="134"/>
      <c r="AO143" s="134"/>
      <c r="AP143" s="134"/>
      <c r="AQ143" s="134"/>
    </row>
    <row r="144" spans="1:43" ht="5" customHeight="1">
      <c r="A144" s="524">
        <f ca="1">MAX(INDIRECT(ADDRESS(1,COLUMN())):INDIRECT(ADDRESS(ROW()-1,COLUMN())))+1</f>
        <v>10</v>
      </c>
      <c r="B144" s="525" t="s">
        <v>136</v>
      </c>
      <c r="C144" s="525"/>
      <c r="D144" s="525"/>
      <c r="E144" s="525"/>
      <c r="F144" s="525"/>
      <c r="G144" s="525"/>
      <c r="H144" s="525"/>
      <c r="I144" s="525"/>
      <c r="J144" s="63"/>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5"/>
      <c r="AH144" s="134"/>
      <c r="AI144" s="134"/>
      <c r="AJ144" s="134"/>
      <c r="AK144" s="134"/>
      <c r="AL144" s="134"/>
      <c r="AM144" s="134"/>
      <c r="AN144" s="134"/>
      <c r="AO144" s="134"/>
      <c r="AP144" s="134"/>
      <c r="AQ144" s="134"/>
    </row>
    <row r="145" spans="1:43" ht="15" customHeight="1">
      <c r="A145" s="524"/>
      <c r="B145" s="525"/>
      <c r="C145" s="525"/>
      <c r="D145" s="525"/>
      <c r="E145" s="525"/>
      <c r="F145" s="525"/>
      <c r="G145" s="525"/>
      <c r="H145" s="525"/>
      <c r="I145" s="525"/>
      <c r="J145" s="47"/>
      <c r="K145" s="39" t="s">
        <v>284</v>
      </c>
      <c r="L145" s="39"/>
      <c r="M145" s="39"/>
      <c r="N145" s="70"/>
      <c r="O145" s="39"/>
      <c r="P145" s="39" t="s">
        <v>382</v>
      </c>
      <c r="Q145" s="39"/>
      <c r="R145" s="39"/>
      <c r="S145" s="67"/>
      <c r="T145" s="39" t="s">
        <v>29</v>
      </c>
      <c r="U145" s="72" t="str">
        <f>IF(N145="有",IF(S145="","※入力してください",""),"")</f>
        <v/>
      </c>
      <c r="V145" s="39"/>
      <c r="W145" s="39"/>
      <c r="X145" s="39"/>
      <c r="Y145" s="39"/>
      <c r="Z145" s="39"/>
      <c r="AA145" s="39"/>
      <c r="AB145" s="39"/>
      <c r="AC145" s="39"/>
      <c r="AD145" s="39"/>
      <c r="AE145" s="39"/>
      <c r="AF145" s="39"/>
      <c r="AG145" s="45"/>
      <c r="AH145" s="134"/>
      <c r="AI145" s="134"/>
      <c r="AJ145" s="134"/>
      <c r="AK145" s="134"/>
      <c r="AL145" s="134"/>
      <c r="AM145" s="134"/>
      <c r="AN145" s="134"/>
      <c r="AO145" s="134"/>
      <c r="AP145" s="134"/>
      <c r="AQ145" s="134"/>
    </row>
    <row r="146" spans="1:43">
      <c r="A146" s="524"/>
      <c r="B146" s="525"/>
      <c r="C146" s="525"/>
      <c r="D146" s="525"/>
      <c r="E146" s="525"/>
      <c r="F146" s="525"/>
      <c r="G146" s="525"/>
      <c r="H146" s="525"/>
      <c r="I146" s="525"/>
      <c r="J146" s="47"/>
      <c r="K146" s="39"/>
      <c r="L146" s="39"/>
      <c r="M146" s="39"/>
      <c r="N146" s="72" t="str">
        <f>IF(N145="","※入力してください","")</f>
        <v>※入力してください</v>
      </c>
      <c r="O146" s="39"/>
      <c r="P146" s="39"/>
      <c r="Q146" s="39"/>
      <c r="R146" s="39"/>
      <c r="S146" s="39"/>
      <c r="T146" s="39"/>
      <c r="U146" s="39"/>
      <c r="V146" s="39"/>
      <c r="W146" s="39"/>
      <c r="X146" s="39"/>
      <c r="Y146" s="39"/>
      <c r="Z146" s="39"/>
      <c r="AA146" s="39"/>
      <c r="AB146" s="39"/>
      <c r="AC146" s="39"/>
      <c r="AD146" s="39"/>
      <c r="AE146" s="39"/>
      <c r="AF146" s="39"/>
      <c r="AG146" s="45"/>
      <c r="AH146" s="134"/>
      <c r="AI146" s="134"/>
      <c r="AJ146" s="134"/>
      <c r="AK146" s="134"/>
      <c r="AL146" s="134"/>
      <c r="AM146" s="134"/>
      <c r="AN146" s="134"/>
      <c r="AO146" s="134"/>
      <c r="AP146" s="134"/>
      <c r="AQ146" s="134"/>
    </row>
    <row r="147" spans="1:43" ht="15" customHeight="1">
      <c r="A147" s="524"/>
      <c r="B147" s="525"/>
      <c r="C147" s="525"/>
      <c r="D147" s="525"/>
      <c r="E147" s="525"/>
      <c r="F147" s="525"/>
      <c r="G147" s="525"/>
      <c r="H147" s="525"/>
      <c r="I147" s="525"/>
      <c r="J147" s="47"/>
      <c r="K147" s="39" t="s">
        <v>73</v>
      </c>
      <c r="L147" s="39"/>
      <c r="M147" s="39"/>
      <c r="N147" s="39"/>
      <c r="O147" s="39"/>
      <c r="P147" s="39"/>
      <c r="Q147" s="39"/>
      <c r="R147" s="39"/>
      <c r="S147" s="67"/>
      <c r="T147" s="39" t="s">
        <v>74</v>
      </c>
      <c r="U147" s="39"/>
      <c r="V147" s="39"/>
      <c r="W147" s="39"/>
      <c r="X147" s="39"/>
      <c r="Y147" s="39"/>
      <c r="Z147" s="39"/>
      <c r="AA147" s="39"/>
      <c r="AB147" s="39"/>
      <c r="AC147" s="39"/>
      <c r="AD147" s="39"/>
      <c r="AE147" s="39"/>
      <c r="AF147" s="39"/>
      <c r="AG147" s="45"/>
      <c r="AH147" s="134"/>
      <c r="AI147" s="134"/>
      <c r="AJ147" s="134"/>
      <c r="AK147" s="134"/>
      <c r="AL147" s="134"/>
      <c r="AM147" s="134"/>
      <c r="AN147" s="134"/>
      <c r="AO147" s="134"/>
      <c r="AP147" s="134"/>
      <c r="AQ147" s="134"/>
    </row>
    <row r="148" spans="1:43">
      <c r="A148" s="524"/>
      <c r="B148" s="525"/>
      <c r="C148" s="525"/>
      <c r="D148" s="525"/>
      <c r="E148" s="525"/>
      <c r="F148" s="525"/>
      <c r="G148" s="525"/>
      <c r="H148" s="525"/>
      <c r="I148" s="525"/>
      <c r="J148" s="47"/>
      <c r="K148" s="39"/>
      <c r="L148" s="39"/>
      <c r="M148" s="39"/>
      <c r="N148" s="39"/>
      <c r="O148" s="39"/>
      <c r="P148" s="39"/>
      <c r="Q148" s="39"/>
      <c r="R148" s="39"/>
      <c r="S148" s="66"/>
      <c r="T148" s="39"/>
      <c r="U148" s="39"/>
      <c r="V148" s="39"/>
      <c r="W148" s="39"/>
      <c r="X148" s="39"/>
      <c r="Y148" s="39"/>
      <c r="Z148" s="39"/>
      <c r="AA148" s="39"/>
      <c r="AB148" s="39"/>
      <c r="AC148" s="39"/>
      <c r="AD148" s="39"/>
      <c r="AE148" s="39"/>
      <c r="AF148" s="39"/>
      <c r="AG148" s="45"/>
      <c r="AH148" s="134"/>
      <c r="AI148" s="134"/>
      <c r="AJ148" s="134"/>
      <c r="AK148" s="134"/>
      <c r="AL148" s="134"/>
      <c r="AM148" s="134"/>
      <c r="AN148" s="134"/>
      <c r="AO148" s="134"/>
      <c r="AP148" s="134"/>
      <c r="AQ148" s="134"/>
    </row>
    <row r="149" spans="1:43" ht="15" customHeight="1">
      <c r="A149" s="524"/>
      <c r="B149" s="525"/>
      <c r="C149" s="525"/>
      <c r="D149" s="525"/>
      <c r="E149" s="525"/>
      <c r="F149" s="525"/>
      <c r="G149" s="525"/>
      <c r="H149" s="525"/>
      <c r="I149" s="525"/>
      <c r="J149" s="47"/>
      <c r="K149" s="39" t="s">
        <v>1058</v>
      </c>
      <c r="L149" s="39"/>
      <c r="M149" s="39"/>
      <c r="N149" s="39"/>
      <c r="O149" s="39"/>
      <c r="P149" s="39"/>
      <c r="Q149" s="526"/>
      <c r="R149" s="535"/>
      <c r="S149" s="535"/>
      <c r="T149" s="535"/>
      <c r="U149" s="535"/>
      <c r="V149" s="535"/>
      <c r="W149" s="535"/>
      <c r="X149" s="535"/>
      <c r="Y149" s="535"/>
      <c r="Z149" s="535"/>
      <c r="AA149" s="535"/>
      <c r="AB149" s="535"/>
      <c r="AC149" s="535"/>
      <c r="AD149" s="535"/>
      <c r="AE149" s="536"/>
      <c r="AF149" s="39"/>
      <c r="AG149" s="45"/>
      <c r="AH149" s="134"/>
      <c r="AI149" s="134"/>
      <c r="AJ149" s="134"/>
      <c r="AK149" s="134"/>
      <c r="AL149" s="134"/>
      <c r="AM149" s="134"/>
      <c r="AN149" s="134"/>
      <c r="AO149" s="134"/>
      <c r="AP149" s="134"/>
      <c r="AQ149" s="134"/>
    </row>
    <row r="150" spans="1:43" ht="15" customHeight="1">
      <c r="A150" s="524"/>
      <c r="B150" s="525"/>
      <c r="C150" s="525"/>
      <c r="D150" s="525"/>
      <c r="E150" s="525"/>
      <c r="F150" s="525"/>
      <c r="G150" s="525"/>
      <c r="H150" s="525"/>
      <c r="I150" s="525"/>
      <c r="J150" s="47"/>
      <c r="K150" s="39"/>
      <c r="L150" s="39"/>
      <c r="M150" s="39"/>
      <c r="N150" s="39"/>
      <c r="O150" s="39"/>
      <c r="P150" s="39"/>
      <c r="Q150" s="537"/>
      <c r="R150" s="538"/>
      <c r="S150" s="538"/>
      <c r="T150" s="538"/>
      <c r="U150" s="538"/>
      <c r="V150" s="538"/>
      <c r="W150" s="538"/>
      <c r="X150" s="538"/>
      <c r="Y150" s="538"/>
      <c r="Z150" s="538"/>
      <c r="AA150" s="538"/>
      <c r="AB150" s="538"/>
      <c r="AC150" s="538"/>
      <c r="AD150" s="538"/>
      <c r="AE150" s="539"/>
      <c r="AF150" s="39"/>
      <c r="AG150" s="45"/>
      <c r="AH150" s="134"/>
      <c r="AI150" s="134"/>
      <c r="AJ150" s="134"/>
      <c r="AK150" s="134"/>
      <c r="AL150" s="134"/>
      <c r="AM150" s="134"/>
      <c r="AN150" s="134"/>
      <c r="AO150" s="134"/>
      <c r="AP150" s="134"/>
      <c r="AQ150" s="134"/>
    </row>
    <row r="151" spans="1:43" ht="15" customHeight="1">
      <c r="A151" s="524"/>
      <c r="B151" s="525"/>
      <c r="C151" s="525"/>
      <c r="D151" s="525"/>
      <c r="E151" s="525"/>
      <c r="F151" s="525"/>
      <c r="G151" s="525"/>
      <c r="H151" s="525"/>
      <c r="I151" s="525"/>
      <c r="J151" s="47"/>
      <c r="K151" s="39"/>
      <c r="L151" s="39"/>
      <c r="M151" s="39"/>
      <c r="N151" s="39"/>
      <c r="O151" s="39"/>
      <c r="P151" s="39"/>
      <c r="Q151" s="540"/>
      <c r="R151" s="541"/>
      <c r="S151" s="541"/>
      <c r="T151" s="541"/>
      <c r="U151" s="541"/>
      <c r="V151" s="541"/>
      <c r="W151" s="541"/>
      <c r="X151" s="541"/>
      <c r="Y151" s="541"/>
      <c r="Z151" s="541"/>
      <c r="AA151" s="541"/>
      <c r="AB151" s="541"/>
      <c r="AC151" s="541"/>
      <c r="AD151" s="541"/>
      <c r="AE151" s="542"/>
      <c r="AF151" s="39"/>
      <c r="AG151" s="45"/>
      <c r="AH151" s="134"/>
      <c r="AI151" s="134"/>
      <c r="AJ151" s="134"/>
      <c r="AK151" s="134"/>
      <c r="AL151" s="134"/>
      <c r="AM151" s="134"/>
      <c r="AN151" s="134"/>
      <c r="AO151" s="134"/>
      <c r="AP151" s="134"/>
      <c r="AQ151" s="134"/>
    </row>
    <row r="152" spans="1:43">
      <c r="A152" s="524"/>
      <c r="B152" s="525"/>
      <c r="C152" s="525"/>
      <c r="D152" s="525"/>
      <c r="E152" s="525"/>
      <c r="F152" s="525"/>
      <c r="G152" s="525"/>
      <c r="H152" s="525"/>
      <c r="I152" s="525"/>
      <c r="J152" s="48"/>
      <c r="K152" s="49"/>
      <c r="L152" s="49"/>
      <c r="M152" s="49"/>
      <c r="N152" s="49"/>
      <c r="O152" s="49"/>
      <c r="P152" s="49"/>
      <c r="Q152" s="66"/>
      <c r="R152" s="49"/>
      <c r="S152" s="49"/>
      <c r="T152" s="49"/>
      <c r="U152" s="49"/>
      <c r="V152" s="49"/>
      <c r="W152" s="49"/>
      <c r="X152" s="49"/>
      <c r="Y152" s="49"/>
      <c r="Z152" s="49"/>
      <c r="AA152" s="49"/>
      <c r="AB152" s="49"/>
      <c r="AC152" s="49"/>
      <c r="AD152" s="49"/>
      <c r="AE152" s="49"/>
      <c r="AF152" s="49"/>
      <c r="AG152" s="50"/>
      <c r="AH152" s="134"/>
      <c r="AI152" s="134"/>
      <c r="AJ152" s="134"/>
      <c r="AK152" s="134"/>
      <c r="AL152" s="134"/>
      <c r="AM152" s="134"/>
      <c r="AN152" s="134"/>
      <c r="AO152" s="134"/>
      <c r="AP152" s="134"/>
      <c r="AQ152" s="134"/>
    </row>
    <row r="153" spans="1:43" ht="5" customHeight="1">
      <c r="A153" s="555">
        <f ca="1">MAX(INDIRECT(ADDRESS(1,COLUMN())):INDIRECT(ADDRESS(ROW()-1,COLUMN())))+1</f>
        <v>11</v>
      </c>
      <c r="B153" s="546" t="s">
        <v>1344</v>
      </c>
      <c r="C153" s="547"/>
      <c r="D153" s="547"/>
      <c r="E153" s="547"/>
      <c r="F153" s="547"/>
      <c r="G153" s="547"/>
      <c r="H153" s="547"/>
      <c r="I153" s="548"/>
      <c r="J153" s="63"/>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5"/>
      <c r="AH153" s="134"/>
      <c r="AI153" s="134"/>
      <c r="AJ153" s="134"/>
      <c r="AK153" s="134"/>
      <c r="AL153" s="134"/>
      <c r="AM153" s="134"/>
      <c r="AN153" s="134"/>
      <c r="AO153" s="134"/>
      <c r="AP153" s="134"/>
      <c r="AQ153" s="134"/>
    </row>
    <row r="154" spans="1:43" ht="15" customHeight="1">
      <c r="A154" s="556"/>
      <c r="B154" s="549"/>
      <c r="C154" s="550"/>
      <c r="D154" s="550"/>
      <c r="E154" s="550"/>
      <c r="F154" s="550"/>
      <c r="G154" s="550"/>
      <c r="H154" s="550"/>
      <c r="I154" s="551"/>
      <c r="J154" s="47"/>
      <c r="K154" s="39" t="s">
        <v>285</v>
      </c>
      <c r="L154" s="39"/>
      <c r="M154" s="39"/>
      <c r="N154" s="39"/>
      <c r="O154" s="39"/>
      <c r="P154" s="39" t="s">
        <v>38</v>
      </c>
      <c r="Q154" s="39"/>
      <c r="R154" s="39"/>
      <c r="S154" s="543"/>
      <c r="T154" s="544"/>
      <c r="U154" s="544"/>
      <c r="V154" s="544"/>
      <c r="W154" s="544"/>
      <c r="X154" s="545"/>
      <c r="Z154" s="72" t="str">
        <f>IF(S154="","※入力してください",IF(S154="加入しない","要件を満たしていません",""))</f>
        <v>※入力してください</v>
      </c>
      <c r="AG154" s="45"/>
      <c r="AH154" s="134"/>
      <c r="AI154" s="134"/>
      <c r="AJ154" s="134"/>
      <c r="AK154" s="134"/>
      <c r="AL154" s="134"/>
      <c r="AM154" s="134"/>
      <c r="AN154" s="134"/>
      <c r="AO154" s="134"/>
      <c r="AP154" s="134"/>
      <c r="AQ154" s="134"/>
    </row>
    <row r="155" spans="1:43" ht="5" customHeight="1">
      <c r="A155" s="556"/>
      <c r="B155" s="549"/>
      <c r="C155" s="550"/>
      <c r="D155" s="550"/>
      <c r="E155" s="550"/>
      <c r="F155" s="550"/>
      <c r="G155" s="550"/>
      <c r="H155" s="550"/>
      <c r="I155" s="551"/>
      <c r="J155" s="47"/>
      <c r="K155" s="39"/>
      <c r="L155" s="39"/>
      <c r="M155" s="39"/>
      <c r="N155" s="39"/>
      <c r="O155" s="39"/>
      <c r="Q155" s="39"/>
      <c r="R155" s="39"/>
      <c r="S155" s="39"/>
      <c r="T155" s="72"/>
      <c r="AG155" s="45"/>
      <c r="AH155" s="134"/>
      <c r="AI155" s="134"/>
      <c r="AJ155" s="134"/>
      <c r="AK155" s="134"/>
      <c r="AL155" s="134"/>
      <c r="AM155" s="134"/>
      <c r="AN155" s="134"/>
      <c r="AO155" s="134"/>
      <c r="AP155" s="134"/>
      <c r="AQ155" s="134"/>
    </row>
    <row r="156" spans="1:43" ht="15" customHeight="1">
      <c r="A156" s="556"/>
      <c r="B156" s="549"/>
      <c r="C156" s="550"/>
      <c r="D156" s="550"/>
      <c r="E156" s="550"/>
      <c r="F156" s="550"/>
      <c r="G156" s="550"/>
      <c r="H156" s="550"/>
      <c r="I156" s="551"/>
      <c r="J156" s="47"/>
      <c r="K156" s="39"/>
      <c r="L156" s="39"/>
      <c r="M156" s="39"/>
      <c r="N156" s="39"/>
      <c r="O156" s="39"/>
      <c r="P156" s="39" t="s">
        <v>261</v>
      </c>
      <c r="Q156" s="39"/>
      <c r="R156" s="39"/>
      <c r="S156" s="543"/>
      <c r="T156" s="544"/>
      <c r="U156" s="544"/>
      <c r="V156" s="544"/>
      <c r="W156" s="544"/>
      <c r="X156" s="545"/>
      <c r="Z156" s="72" t="str">
        <f>IF(S156="","※入力してください",IF(S156="加入しない","要件を満たしていません",""))</f>
        <v>※入力してください</v>
      </c>
      <c r="AG156" s="45"/>
      <c r="AH156" s="134"/>
      <c r="AI156" s="134"/>
      <c r="AJ156" s="134"/>
      <c r="AK156" s="134"/>
      <c r="AL156" s="134"/>
      <c r="AM156" s="134"/>
      <c r="AN156" s="134"/>
      <c r="AO156" s="134"/>
      <c r="AP156" s="134"/>
      <c r="AQ156" s="134"/>
    </row>
    <row r="157" spans="1:43" ht="5" customHeight="1">
      <c r="A157" s="556"/>
      <c r="B157" s="549"/>
      <c r="C157" s="550"/>
      <c r="D157" s="550"/>
      <c r="E157" s="550"/>
      <c r="F157" s="550"/>
      <c r="G157" s="550"/>
      <c r="H157" s="550"/>
      <c r="I157" s="551"/>
      <c r="J157" s="47"/>
      <c r="K157" s="39"/>
      <c r="L157" s="39"/>
      <c r="M157" s="39"/>
      <c r="N157" s="39"/>
      <c r="O157" s="39"/>
      <c r="Q157" s="39"/>
      <c r="R157" s="39"/>
      <c r="S157" s="39"/>
      <c r="T157" s="72"/>
      <c r="AG157" s="45"/>
      <c r="AH157" s="134"/>
      <c r="AI157" s="134"/>
      <c r="AJ157" s="134"/>
      <c r="AK157" s="134"/>
      <c r="AL157" s="134"/>
      <c r="AM157" s="134"/>
      <c r="AN157" s="134"/>
      <c r="AO157" s="134"/>
      <c r="AP157" s="134"/>
      <c r="AQ157" s="134"/>
    </row>
    <row r="158" spans="1:43" ht="15" customHeight="1">
      <c r="A158" s="556"/>
      <c r="B158" s="549"/>
      <c r="C158" s="550"/>
      <c r="D158" s="550"/>
      <c r="E158" s="550"/>
      <c r="F158" s="550"/>
      <c r="G158" s="550"/>
      <c r="H158" s="550"/>
      <c r="I158" s="551"/>
      <c r="J158" s="47"/>
      <c r="K158" s="33" t="s">
        <v>286</v>
      </c>
      <c r="L158" s="39"/>
      <c r="M158" s="39"/>
      <c r="N158" s="39"/>
      <c r="O158" s="39"/>
      <c r="P158" s="39" t="s">
        <v>75</v>
      </c>
      <c r="Q158" s="39"/>
      <c r="R158" s="39"/>
      <c r="S158" s="543"/>
      <c r="T158" s="544"/>
      <c r="U158" s="544"/>
      <c r="V158" s="544"/>
      <c r="W158" s="544"/>
      <c r="X158" s="545"/>
      <c r="Z158" s="72" t="str">
        <f>IF(S158="","※入力してください",IF(AND(S158="加入しない",'F1'!K51="法人"),"要件を満たしていません",""))</f>
        <v>※入力してください</v>
      </c>
      <c r="AG158" s="45"/>
      <c r="AH158" s="134"/>
      <c r="AI158" s="134"/>
      <c r="AJ158" s="134"/>
      <c r="AK158" s="134"/>
      <c r="AL158" s="134"/>
      <c r="AM158" s="134"/>
      <c r="AN158" s="134"/>
      <c r="AO158" s="134"/>
      <c r="AP158" s="134"/>
      <c r="AQ158" s="134"/>
    </row>
    <row r="159" spans="1:43" ht="5" customHeight="1">
      <c r="A159" s="556"/>
      <c r="B159" s="549"/>
      <c r="C159" s="550"/>
      <c r="D159" s="550"/>
      <c r="E159" s="550"/>
      <c r="F159" s="550"/>
      <c r="G159" s="550"/>
      <c r="H159" s="550"/>
      <c r="I159" s="551"/>
      <c r="J159" s="47"/>
      <c r="K159" s="39"/>
      <c r="L159" s="39"/>
      <c r="M159" s="39"/>
      <c r="N159" s="39"/>
      <c r="O159" s="39"/>
      <c r="Q159" s="39"/>
      <c r="R159" s="39"/>
      <c r="S159" s="39"/>
      <c r="T159" s="72"/>
      <c r="U159" s="72"/>
      <c r="V159" s="39"/>
      <c r="W159" s="39"/>
      <c r="X159" s="39"/>
      <c r="Y159" s="39"/>
      <c r="Z159" s="39"/>
      <c r="AA159" s="39"/>
      <c r="AB159" s="39"/>
      <c r="AC159" s="39"/>
      <c r="AD159" s="39"/>
      <c r="AE159" s="39"/>
      <c r="AF159" s="39"/>
      <c r="AG159" s="45"/>
      <c r="AH159" s="134"/>
      <c r="AI159" s="134"/>
      <c r="AJ159" s="134"/>
      <c r="AK159" s="134"/>
      <c r="AL159" s="134"/>
      <c r="AM159" s="134"/>
      <c r="AN159" s="134"/>
      <c r="AO159" s="134"/>
      <c r="AP159" s="134"/>
      <c r="AQ159" s="134"/>
    </row>
    <row r="160" spans="1:43" ht="15" customHeight="1">
      <c r="A160" s="556"/>
      <c r="B160" s="549"/>
      <c r="C160" s="550"/>
      <c r="D160" s="550"/>
      <c r="E160" s="550"/>
      <c r="F160" s="550"/>
      <c r="G160" s="550"/>
      <c r="H160" s="550"/>
      <c r="I160" s="551"/>
      <c r="J160" s="47"/>
      <c r="K160" s="33"/>
      <c r="L160" s="39"/>
      <c r="M160" s="39"/>
      <c r="N160" s="39"/>
      <c r="O160" s="39"/>
      <c r="P160" s="39" t="s">
        <v>262</v>
      </c>
      <c r="Q160" s="39"/>
      <c r="R160" s="39"/>
      <c r="S160" s="543"/>
      <c r="T160" s="544"/>
      <c r="U160" s="544"/>
      <c r="V160" s="544"/>
      <c r="W160" s="544"/>
      <c r="X160" s="545"/>
      <c r="Z160" s="72" t="str">
        <f>IF(S160="","※入力してください",IF(AND(S160="加入しない",'F1'!K51="法人"),"要件を満たしていません",""))</f>
        <v>※入力してください</v>
      </c>
      <c r="AG160" s="45"/>
      <c r="AH160" s="134"/>
      <c r="AI160" s="134"/>
      <c r="AJ160" s="134"/>
      <c r="AK160" s="134"/>
      <c r="AL160" s="134"/>
      <c r="AM160" s="134"/>
      <c r="AN160" s="134"/>
      <c r="AO160" s="134"/>
      <c r="AP160" s="134"/>
      <c r="AQ160" s="134"/>
    </row>
    <row r="161" spans="1:43" ht="5" customHeight="1">
      <c r="A161" s="556"/>
      <c r="B161" s="549"/>
      <c r="C161" s="550"/>
      <c r="D161" s="550"/>
      <c r="E161" s="550"/>
      <c r="F161" s="550"/>
      <c r="G161" s="550"/>
      <c r="H161" s="550"/>
      <c r="I161" s="551"/>
      <c r="J161" s="47"/>
      <c r="Z161" s="72"/>
      <c r="AG161" s="45"/>
      <c r="AH161" s="134"/>
      <c r="AI161" s="134"/>
      <c r="AJ161" s="134"/>
      <c r="AK161" s="134"/>
      <c r="AL161" s="134"/>
      <c r="AM161" s="134"/>
      <c r="AN161" s="134"/>
      <c r="AO161" s="134"/>
      <c r="AP161" s="134"/>
      <c r="AQ161" s="134"/>
    </row>
    <row r="162" spans="1:43" ht="38" customHeight="1">
      <c r="A162" s="556"/>
      <c r="B162" s="549"/>
      <c r="C162" s="550"/>
      <c r="D162" s="550"/>
      <c r="E162" s="550"/>
      <c r="F162" s="550"/>
      <c r="G162" s="550"/>
      <c r="H162" s="550"/>
      <c r="I162" s="551"/>
      <c r="J162" s="47"/>
      <c r="K162" s="550" t="s">
        <v>290</v>
      </c>
      <c r="L162" s="550"/>
      <c r="M162" s="550"/>
      <c r="N162" s="550"/>
      <c r="O162" s="550"/>
      <c r="P162" s="550"/>
      <c r="Q162" s="550"/>
      <c r="R162" s="550"/>
      <c r="S162" s="550"/>
      <c r="T162" s="550"/>
      <c r="U162" s="550"/>
      <c r="V162" s="550"/>
      <c r="W162" s="550"/>
      <c r="X162" s="550"/>
      <c r="Y162" s="550"/>
      <c r="Z162" s="550"/>
      <c r="AA162" s="550"/>
      <c r="AB162" s="550"/>
      <c r="AC162" s="550"/>
      <c r="AD162" s="550"/>
      <c r="AE162" s="550"/>
      <c r="AF162" s="550"/>
      <c r="AG162" s="45"/>
      <c r="AH162" s="134"/>
      <c r="AI162" s="134"/>
      <c r="AJ162" s="134"/>
      <c r="AK162" s="134"/>
      <c r="AL162" s="134"/>
      <c r="AM162" s="134"/>
      <c r="AN162" s="134"/>
      <c r="AO162" s="134"/>
      <c r="AP162" s="134"/>
      <c r="AQ162" s="134"/>
    </row>
    <row r="163" spans="1:43" ht="5" customHeight="1">
      <c r="A163" s="557"/>
      <c r="B163" s="552"/>
      <c r="C163" s="553"/>
      <c r="D163" s="553"/>
      <c r="E163" s="553"/>
      <c r="F163" s="553"/>
      <c r="G163" s="553"/>
      <c r="H163" s="553"/>
      <c r="I163" s="554"/>
      <c r="J163" s="47"/>
      <c r="K163" s="39"/>
      <c r="L163" s="39"/>
      <c r="M163" s="39"/>
      <c r="N163" s="39"/>
      <c r="O163" s="39"/>
      <c r="Q163" s="39"/>
      <c r="R163" s="39"/>
      <c r="S163" s="39"/>
      <c r="T163" s="72"/>
      <c r="U163" s="72"/>
      <c r="V163" s="39"/>
      <c r="W163" s="39"/>
      <c r="X163" s="39"/>
      <c r="Y163" s="39"/>
      <c r="Z163" s="39"/>
      <c r="AA163" s="39"/>
      <c r="AB163" s="39"/>
      <c r="AC163" s="39"/>
      <c r="AD163" s="39"/>
      <c r="AE163" s="39"/>
      <c r="AF163" s="39"/>
      <c r="AG163" s="45"/>
      <c r="AH163" s="134"/>
      <c r="AI163" s="134"/>
      <c r="AJ163" s="134"/>
      <c r="AK163" s="134"/>
      <c r="AL163" s="134"/>
      <c r="AM163" s="134"/>
      <c r="AN163" s="134"/>
      <c r="AO163" s="134"/>
      <c r="AP163" s="134"/>
      <c r="AQ163" s="134"/>
    </row>
    <row r="164" spans="1:43" ht="5" customHeight="1">
      <c r="A164" s="555">
        <v>13</v>
      </c>
      <c r="B164" s="546" t="s">
        <v>283</v>
      </c>
      <c r="C164" s="547"/>
      <c r="D164" s="547"/>
      <c r="E164" s="547"/>
      <c r="F164" s="547"/>
      <c r="G164" s="547"/>
      <c r="H164" s="547"/>
      <c r="I164" s="548"/>
      <c r="J164" s="63"/>
      <c r="K164" s="64"/>
      <c r="L164" s="64"/>
      <c r="M164" s="64"/>
      <c r="N164" s="64"/>
      <c r="O164" s="64"/>
      <c r="P164" s="124"/>
      <c r="Q164" s="64"/>
      <c r="R164" s="64"/>
      <c r="S164" s="64"/>
      <c r="T164" s="125"/>
      <c r="U164" s="125"/>
      <c r="V164" s="64"/>
      <c r="W164" s="64"/>
      <c r="X164" s="64"/>
      <c r="Y164" s="64"/>
      <c r="Z164" s="64"/>
      <c r="AA164" s="64"/>
      <c r="AB164" s="64"/>
      <c r="AC164" s="64"/>
      <c r="AD164" s="64"/>
      <c r="AE164" s="64"/>
      <c r="AF164" s="64"/>
      <c r="AG164" s="65"/>
      <c r="AH164" s="134"/>
      <c r="AI164" s="134"/>
      <c r="AJ164" s="134"/>
      <c r="AK164" s="134"/>
      <c r="AL164" s="134"/>
      <c r="AM164" s="134"/>
      <c r="AN164" s="134"/>
      <c r="AO164" s="134"/>
      <c r="AP164" s="134"/>
      <c r="AQ164" s="134"/>
    </row>
    <row r="165" spans="1:43" ht="15" customHeight="1">
      <c r="A165" s="556"/>
      <c r="B165" s="549"/>
      <c r="C165" s="550"/>
      <c r="D165" s="550"/>
      <c r="E165" s="550"/>
      <c r="F165" s="550"/>
      <c r="G165" s="550"/>
      <c r="H165" s="550"/>
      <c r="I165" s="551"/>
      <c r="J165" s="47"/>
      <c r="K165" s="33" t="s">
        <v>287</v>
      </c>
      <c r="L165" s="39"/>
      <c r="M165" s="39"/>
      <c r="N165" s="70"/>
      <c r="O165" s="72" t="str">
        <f>IF(N165="","※入力してください","")</f>
        <v>※入力してください</v>
      </c>
      <c r="P165" s="39"/>
      <c r="Q165" s="39"/>
      <c r="R165" s="39"/>
      <c r="S165" s="39"/>
      <c r="T165" s="39"/>
      <c r="U165" s="39"/>
      <c r="V165" s="39"/>
      <c r="W165" s="39"/>
      <c r="X165" s="39"/>
      <c r="Y165" s="39"/>
      <c r="Z165" s="39"/>
      <c r="AA165" s="39"/>
      <c r="AB165" s="39"/>
      <c r="AC165" s="39"/>
      <c r="AD165" s="39"/>
      <c r="AE165" s="39"/>
      <c r="AF165" s="39"/>
      <c r="AG165" s="45"/>
      <c r="AH165" s="134"/>
      <c r="AI165" s="134"/>
      <c r="AJ165" s="134"/>
      <c r="AK165" s="134"/>
      <c r="AL165" s="134"/>
      <c r="AM165" s="134"/>
      <c r="AN165" s="134"/>
      <c r="AO165" s="134"/>
      <c r="AP165" s="134"/>
      <c r="AQ165" s="134"/>
    </row>
    <row r="166" spans="1:43" ht="5" customHeight="1">
      <c r="A166" s="556"/>
      <c r="B166" s="549"/>
      <c r="C166" s="550"/>
      <c r="D166" s="550"/>
      <c r="E166" s="550"/>
      <c r="F166" s="550"/>
      <c r="G166" s="550"/>
      <c r="H166" s="550"/>
      <c r="I166" s="551"/>
      <c r="J166" s="47"/>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45"/>
      <c r="AH166" s="134"/>
      <c r="AI166" s="134"/>
      <c r="AJ166" s="134"/>
      <c r="AK166" s="134"/>
      <c r="AL166" s="134"/>
      <c r="AM166" s="134"/>
      <c r="AN166" s="134"/>
      <c r="AO166" s="134"/>
      <c r="AP166" s="134"/>
      <c r="AQ166" s="134"/>
    </row>
    <row r="167" spans="1:43" ht="15" customHeight="1">
      <c r="A167" s="556"/>
      <c r="B167" s="549"/>
      <c r="C167" s="550"/>
      <c r="D167" s="550"/>
      <c r="E167" s="550"/>
      <c r="F167" s="550"/>
      <c r="G167" s="550"/>
      <c r="H167" s="550"/>
      <c r="I167" s="551"/>
      <c r="J167" s="47"/>
      <c r="K167" s="33" t="s">
        <v>288</v>
      </c>
      <c r="L167" s="39"/>
      <c r="M167" s="39"/>
      <c r="N167" s="70"/>
      <c r="O167" s="72" t="str">
        <f>IF(N167="","※入力してください","")</f>
        <v>※入力してください</v>
      </c>
      <c r="P167" s="39"/>
      <c r="Q167" s="39"/>
      <c r="R167" s="39"/>
      <c r="S167" s="39"/>
      <c r="T167" s="39"/>
      <c r="U167" s="39"/>
      <c r="V167" s="39"/>
      <c r="W167" s="39"/>
      <c r="X167" s="39"/>
      <c r="Y167" s="39"/>
      <c r="Z167" s="39"/>
      <c r="AA167" s="39"/>
      <c r="AB167" s="39"/>
      <c r="AC167" s="39"/>
      <c r="AD167" s="39"/>
      <c r="AE167" s="39"/>
      <c r="AF167" s="39"/>
      <c r="AG167" s="45"/>
      <c r="AH167" s="134"/>
      <c r="AI167" s="134"/>
      <c r="AJ167" s="134"/>
      <c r="AK167" s="134"/>
      <c r="AL167" s="134"/>
      <c r="AM167" s="134"/>
      <c r="AN167" s="134"/>
      <c r="AO167" s="134"/>
      <c r="AP167" s="134"/>
      <c r="AQ167" s="134"/>
    </row>
    <row r="168" spans="1:43" ht="5" customHeight="1">
      <c r="A168" s="556"/>
      <c r="B168" s="549"/>
      <c r="C168" s="550"/>
      <c r="D168" s="550"/>
      <c r="E168" s="550"/>
      <c r="F168" s="550"/>
      <c r="G168" s="550"/>
      <c r="H168" s="550"/>
      <c r="I168" s="551"/>
      <c r="J168" s="47"/>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45"/>
      <c r="AH168" s="134"/>
      <c r="AI168" s="134"/>
      <c r="AJ168" s="134"/>
      <c r="AK168" s="134"/>
      <c r="AL168" s="134"/>
      <c r="AM168" s="134"/>
      <c r="AN168" s="134"/>
      <c r="AO168" s="134"/>
      <c r="AP168" s="134"/>
      <c r="AQ168" s="134"/>
    </row>
    <row r="169" spans="1:43" ht="15" customHeight="1">
      <c r="A169" s="556"/>
      <c r="B169" s="549"/>
      <c r="C169" s="550"/>
      <c r="D169" s="550"/>
      <c r="E169" s="550"/>
      <c r="F169" s="550"/>
      <c r="G169" s="550"/>
      <c r="H169" s="550"/>
      <c r="I169" s="551"/>
      <c r="J169" s="47"/>
      <c r="K169" s="33" t="s">
        <v>289</v>
      </c>
      <c r="L169" s="39"/>
      <c r="M169" s="39"/>
      <c r="N169" s="517"/>
      <c r="O169" s="518"/>
      <c r="P169" s="518"/>
      <c r="Q169" s="518"/>
      <c r="R169" s="518"/>
      <c r="S169" s="518"/>
      <c r="T169" s="518"/>
      <c r="U169" s="518"/>
      <c r="V169" s="518"/>
      <c r="W169" s="518"/>
      <c r="X169" s="518"/>
      <c r="Y169" s="518"/>
      <c r="Z169" s="518"/>
      <c r="AA169" s="518"/>
      <c r="AB169" s="519"/>
      <c r="AC169" s="39"/>
      <c r="AD169" s="39"/>
      <c r="AE169" s="39"/>
      <c r="AF169" s="39"/>
      <c r="AG169" s="45"/>
      <c r="AH169" s="134"/>
      <c r="AI169" s="134"/>
      <c r="AJ169" s="134"/>
      <c r="AK169" s="134"/>
      <c r="AL169" s="134"/>
      <c r="AM169" s="134"/>
      <c r="AN169" s="134"/>
      <c r="AO169" s="134"/>
      <c r="AP169" s="134"/>
      <c r="AQ169" s="134"/>
    </row>
    <row r="170" spans="1:43" ht="5" customHeight="1">
      <c r="A170" s="557"/>
      <c r="B170" s="552"/>
      <c r="C170" s="553"/>
      <c r="D170" s="553"/>
      <c r="E170" s="553"/>
      <c r="F170" s="553"/>
      <c r="G170" s="553"/>
      <c r="H170" s="553"/>
      <c r="I170" s="554"/>
      <c r="J170" s="48"/>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50"/>
      <c r="AH170" s="134"/>
      <c r="AI170" s="134"/>
      <c r="AJ170" s="134"/>
      <c r="AK170" s="134"/>
      <c r="AL170" s="134"/>
      <c r="AM170" s="134"/>
      <c r="AN170" s="134"/>
      <c r="AO170" s="134"/>
      <c r="AP170" s="134"/>
      <c r="AQ170" s="134"/>
    </row>
    <row r="171" spans="1:43" ht="5" customHeight="1">
      <c r="A171" s="524">
        <f ca="1">MAX(INDIRECT(ADDRESS(1,COLUMN())):INDIRECT(ADDRESS(ROW()-1,COLUMN())))+1</f>
        <v>14</v>
      </c>
      <c r="B171" s="525" t="s">
        <v>161</v>
      </c>
      <c r="C171" s="525"/>
      <c r="D171" s="525"/>
      <c r="E171" s="525"/>
      <c r="F171" s="525"/>
      <c r="G171" s="525"/>
      <c r="H171" s="525"/>
      <c r="I171" s="525"/>
      <c r="J171" s="63"/>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5"/>
      <c r="AH171" s="134"/>
      <c r="AI171" s="134"/>
      <c r="AJ171" s="134"/>
      <c r="AK171" s="134"/>
      <c r="AL171" s="134"/>
      <c r="AM171" s="134"/>
      <c r="AN171" s="134"/>
      <c r="AO171" s="134"/>
      <c r="AP171" s="134"/>
      <c r="AQ171" s="134"/>
    </row>
    <row r="172" spans="1:43" ht="15" customHeight="1">
      <c r="A172" s="524"/>
      <c r="B172" s="525"/>
      <c r="C172" s="525"/>
      <c r="D172" s="525"/>
      <c r="E172" s="525"/>
      <c r="F172" s="525"/>
      <c r="G172" s="525"/>
      <c r="H172" s="525"/>
      <c r="I172" s="525"/>
      <c r="J172" s="47"/>
      <c r="K172" s="39" t="s">
        <v>162</v>
      </c>
      <c r="L172" s="39"/>
      <c r="M172" s="39"/>
      <c r="N172" s="39"/>
      <c r="O172" s="39"/>
      <c r="P172" s="39"/>
      <c r="Q172" s="39"/>
      <c r="R172" s="39"/>
      <c r="S172" s="39"/>
      <c r="T172" s="39"/>
      <c r="U172" s="39"/>
      <c r="V172" s="39"/>
      <c r="W172" s="39"/>
      <c r="X172" s="39"/>
      <c r="Y172" s="39"/>
      <c r="Z172" s="39"/>
      <c r="AA172" s="39"/>
      <c r="AB172" s="39"/>
      <c r="AC172" s="39"/>
      <c r="AD172" s="39"/>
      <c r="AE172" s="39"/>
      <c r="AF172" s="39"/>
      <c r="AG172" s="45"/>
      <c r="AH172" s="134"/>
      <c r="AI172" s="134"/>
      <c r="AJ172" s="134"/>
      <c r="AK172" s="134"/>
      <c r="AL172" s="134"/>
      <c r="AM172" s="134"/>
      <c r="AN172" s="134"/>
      <c r="AO172" s="134"/>
      <c r="AP172" s="134"/>
      <c r="AQ172" s="134"/>
    </row>
    <row r="173" spans="1:43" ht="90" customHeight="1">
      <c r="A173" s="524"/>
      <c r="B173" s="525"/>
      <c r="C173" s="525"/>
      <c r="D173" s="525"/>
      <c r="E173" s="525"/>
      <c r="F173" s="525"/>
      <c r="G173" s="525"/>
      <c r="H173" s="525"/>
      <c r="I173" s="525"/>
      <c r="J173" s="47"/>
      <c r="K173" s="501" t="str">
        <f>"※育児・介護を理由に短時間勤務を実施しており、１週間の所定労働時間（年間を通じた平均）が"&amp;forSystem!N44&amp;"時間以上35時間未満の場合はその旨を記載してください。また、就業規則等の育児・介護短時間勤務規程部分の写し及び育児・介護短時間勤務の申出書の写しを提出してください。従業員が10人未満で就業規則等に育児・介護短時間勤務規程を定めていない場合は、雇用契約書か労働条件通知書の写し（育児・介護休業法と本人の申出に基づき、期間と始業・終業時刻、休憩時間を明記したもの）を提出してください。"</f>
        <v>※育児・介護を理由に短時間勤務を実施しており、１週間の所定労働時間（年間を通じた平均）が20時間以上35時間未満の場合はその旨を記載してください。また、就業規則等の育児・介護短時間勤務規程部分の写し及び育児・介護短時間勤務の申出書の写しを提出してください。従業員が10人未満で就業規則等に育児・介護短時間勤務規程を定めていない場合は、雇用契約書か労働条件通知書の写し（育児・介護休業法と本人の申出に基づき、期間と始業・終業時刻、休憩時間を明記したもの）を提出してください。</v>
      </c>
      <c r="L173" s="501"/>
      <c r="M173" s="501"/>
      <c r="N173" s="501"/>
      <c r="O173" s="501"/>
      <c r="P173" s="501"/>
      <c r="Q173" s="501"/>
      <c r="R173" s="501"/>
      <c r="S173" s="501"/>
      <c r="T173" s="501"/>
      <c r="U173" s="501"/>
      <c r="V173" s="501"/>
      <c r="W173" s="501"/>
      <c r="X173" s="501"/>
      <c r="Y173" s="501"/>
      <c r="Z173" s="501"/>
      <c r="AA173" s="501"/>
      <c r="AB173" s="501"/>
      <c r="AC173" s="501"/>
      <c r="AD173" s="501"/>
      <c r="AE173" s="501"/>
      <c r="AF173" s="501"/>
      <c r="AG173" s="45"/>
      <c r="AH173" s="134"/>
      <c r="AI173" s="134"/>
      <c r="AJ173" s="134"/>
      <c r="AK173" s="134"/>
      <c r="AL173" s="134"/>
      <c r="AM173" s="134"/>
      <c r="AN173" s="134"/>
      <c r="AO173" s="134"/>
      <c r="AP173" s="134"/>
      <c r="AQ173" s="134"/>
    </row>
    <row r="174" spans="1:43">
      <c r="A174" s="524"/>
      <c r="B174" s="525"/>
      <c r="C174" s="525"/>
      <c r="D174" s="525"/>
      <c r="E174" s="525"/>
      <c r="F174" s="525"/>
      <c r="G174" s="525"/>
      <c r="H174" s="525"/>
      <c r="I174" s="525"/>
      <c r="J174" s="47"/>
      <c r="K174" s="526"/>
      <c r="L174" s="527"/>
      <c r="M174" s="527"/>
      <c r="N174" s="527"/>
      <c r="O174" s="527"/>
      <c r="P174" s="527"/>
      <c r="Q174" s="527"/>
      <c r="R174" s="527"/>
      <c r="S174" s="527"/>
      <c r="T174" s="527"/>
      <c r="U174" s="527"/>
      <c r="V174" s="527"/>
      <c r="W174" s="527"/>
      <c r="X174" s="527"/>
      <c r="Y174" s="527"/>
      <c r="Z174" s="527"/>
      <c r="AA174" s="527"/>
      <c r="AB174" s="527"/>
      <c r="AC174" s="527"/>
      <c r="AD174" s="527"/>
      <c r="AE174" s="527"/>
      <c r="AF174" s="528"/>
      <c r="AG174" s="45"/>
      <c r="AH174" s="134"/>
      <c r="AI174" s="134"/>
      <c r="AJ174" s="134"/>
      <c r="AK174" s="134"/>
      <c r="AL174" s="134"/>
      <c r="AM174" s="134"/>
      <c r="AN174" s="134"/>
      <c r="AO174" s="134"/>
      <c r="AP174" s="134"/>
      <c r="AQ174" s="134"/>
    </row>
    <row r="175" spans="1:43" ht="15" customHeight="1">
      <c r="A175" s="524"/>
      <c r="B175" s="525"/>
      <c r="C175" s="525"/>
      <c r="D175" s="525"/>
      <c r="E175" s="525"/>
      <c r="F175" s="525"/>
      <c r="G175" s="525"/>
      <c r="H175" s="525"/>
      <c r="I175" s="525"/>
      <c r="J175" s="47"/>
      <c r="K175" s="529"/>
      <c r="L175" s="530"/>
      <c r="M175" s="530"/>
      <c r="N175" s="530"/>
      <c r="O175" s="530"/>
      <c r="P175" s="530"/>
      <c r="Q175" s="530"/>
      <c r="R175" s="530"/>
      <c r="S175" s="530"/>
      <c r="T175" s="530"/>
      <c r="U175" s="530"/>
      <c r="V175" s="530"/>
      <c r="W175" s="530"/>
      <c r="X175" s="530"/>
      <c r="Y175" s="530"/>
      <c r="Z175" s="530"/>
      <c r="AA175" s="530"/>
      <c r="AB175" s="530"/>
      <c r="AC175" s="530"/>
      <c r="AD175" s="530"/>
      <c r="AE175" s="530"/>
      <c r="AF175" s="531"/>
      <c r="AG175" s="45"/>
      <c r="AH175" s="134"/>
      <c r="AI175" s="134"/>
      <c r="AJ175" s="134"/>
      <c r="AK175" s="134"/>
      <c r="AL175" s="134"/>
      <c r="AM175" s="134"/>
      <c r="AN175" s="134"/>
      <c r="AO175" s="134"/>
      <c r="AP175" s="134"/>
      <c r="AQ175" s="134"/>
    </row>
    <row r="176" spans="1:43">
      <c r="A176" s="524"/>
      <c r="B176" s="525"/>
      <c r="C176" s="525"/>
      <c r="D176" s="525"/>
      <c r="E176" s="525"/>
      <c r="F176" s="525"/>
      <c r="G176" s="525"/>
      <c r="H176" s="525"/>
      <c r="I176" s="525"/>
      <c r="J176" s="47"/>
      <c r="K176" s="529"/>
      <c r="L176" s="530"/>
      <c r="M176" s="530"/>
      <c r="N176" s="530"/>
      <c r="O176" s="530"/>
      <c r="P176" s="530"/>
      <c r="Q176" s="530"/>
      <c r="R176" s="530"/>
      <c r="S176" s="530"/>
      <c r="T176" s="530"/>
      <c r="U176" s="530"/>
      <c r="V176" s="530"/>
      <c r="W176" s="530"/>
      <c r="X176" s="530"/>
      <c r="Y176" s="530"/>
      <c r="Z176" s="530"/>
      <c r="AA176" s="530"/>
      <c r="AB176" s="530"/>
      <c r="AC176" s="530"/>
      <c r="AD176" s="530"/>
      <c r="AE176" s="530"/>
      <c r="AF176" s="531"/>
      <c r="AG176" s="45"/>
      <c r="AH176" s="134"/>
      <c r="AI176" s="134"/>
      <c r="AJ176" s="134"/>
      <c r="AK176" s="134"/>
      <c r="AL176" s="134"/>
      <c r="AM176" s="134"/>
      <c r="AN176" s="134"/>
      <c r="AO176" s="134"/>
      <c r="AP176" s="134"/>
      <c r="AQ176" s="134"/>
    </row>
    <row r="177" spans="1:43" ht="15" customHeight="1">
      <c r="A177" s="524"/>
      <c r="B177" s="525"/>
      <c r="C177" s="525"/>
      <c r="D177" s="525"/>
      <c r="E177" s="525"/>
      <c r="F177" s="525"/>
      <c r="G177" s="525"/>
      <c r="H177" s="525"/>
      <c r="I177" s="525"/>
      <c r="J177" s="47"/>
      <c r="K177" s="529"/>
      <c r="L177" s="530"/>
      <c r="M177" s="530"/>
      <c r="N177" s="530"/>
      <c r="O177" s="530"/>
      <c r="P177" s="530"/>
      <c r="Q177" s="530"/>
      <c r="R177" s="530"/>
      <c r="S177" s="530"/>
      <c r="T177" s="530"/>
      <c r="U177" s="530"/>
      <c r="V177" s="530"/>
      <c r="W177" s="530"/>
      <c r="X177" s="530"/>
      <c r="Y177" s="530"/>
      <c r="Z177" s="530"/>
      <c r="AA177" s="530"/>
      <c r="AB177" s="530"/>
      <c r="AC177" s="530"/>
      <c r="AD177" s="530"/>
      <c r="AE177" s="530"/>
      <c r="AF177" s="531"/>
      <c r="AG177" s="45"/>
      <c r="AH177" s="134"/>
      <c r="AI177" s="134"/>
      <c r="AJ177" s="134"/>
      <c r="AK177" s="134"/>
      <c r="AL177" s="134"/>
      <c r="AM177" s="134"/>
      <c r="AN177" s="134"/>
      <c r="AO177" s="134"/>
      <c r="AP177" s="134"/>
      <c r="AQ177" s="134"/>
    </row>
    <row r="178" spans="1:43" ht="5" customHeight="1">
      <c r="A178" s="524"/>
      <c r="B178" s="525"/>
      <c r="C178" s="525"/>
      <c r="D178" s="525"/>
      <c r="E178" s="525"/>
      <c r="F178" s="525"/>
      <c r="G178" s="525"/>
      <c r="H178" s="525"/>
      <c r="I178" s="525"/>
      <c r="J178" s="47"/>
      <c r="K178" s="529"/>
      <c r="L178" s="530"/>
      <c r="M178" s="530"/>
      <c r="N178" s="530"/>
      <c r="O178" s="530"/>
      <c r="P178" s="530"/>
      <c r="Q178" s="530"/>
      <c r="R178" s="530"/>
      <c r="S178" s="530"/>
      <c r="T178" s="530"/>
      <c r="U178" s="530"/>
      <c r="V178" s="530"/>
      <c r="W178" s="530"/>
      <c r="X178" s="530"/>
      <c r="Y178" s="530"/>
      <c r="Z178" s="530"/>
      <c r="AA178" s="530"/>
      <c r="AB178" s="530"/>
      <c r="AC178" s="530"/>
      <c r="AD178" s="530"/>
      <c r="AE178" s="530"/>
      <c r="AF178" s="531"/>
      <c r="AG178" s="45"/>
      <c r="AH178" s="134"/>
      <c r="AI178" s="134"/>
      <c r="AJ178" s="134"/>
      <c r="AK178" s="134"/>
      <c r="AL178" s="134"/>
      <c r="AM178" s="134"/>
      <c r="AN178" s="134"/>
      <c r="AO178" s="134"/>
      <c r="AP178" s="134"/>
      <c r="AQ178" s="134"/>
    </row>
    <row r="179" spans="1:43" ht="15" customHeight="1">
      <c r="A179" s="524"/>
      <c r="B179" s="525"/>
      <c r="C179" s="525"/>
      <c r="D179" s="525"/>
      <c r="E179" s="525"/>
      <c r="F179" s="525"/>
      <c r="G179" s="525"/>
      <c r="H179" s="525"/>
      <c r="I179" s="525"/>
      <c r="J179" s="47"/>
      <c r="K179" s="529"/>
      <c r="L179" s="530"/>
      <c r="M179" s="530"/>
      <c r="N179" s="530"/>
      <c r="O179" s="530"/>
      <c r="P179" s="530"/>
      <c r="Q179" s="530"/>
      <c r="R179" s="530"/>
      <c r="S179" s="530"/>
      <c r="T179" s="530"/>
      <c r="U179" s="530"/>
      <c r="V179" s="530"/>
      <c r="W179" s="530"/>
      <c r="X179" s="530"/>
      <c r="Y179" s="530"/>
      <c r="Z179" s="530"/>
      <c r="AA179" s="530"/>
      <c r="AB179" s="530"/>
      <c r="AC179" s="530"/>
      <c r="AD179" s="530"/>
      <c r="AE179" s="530"/>
      <c r="AF179" s="531"/>
      <c r="AG179" s="45"/>
      <c r="AH179" s="134"/>
      <c r="AI179" s="134"/>
      <c r="AJ179" s="134"/>
      <c r="AK179" s="134"/>
      <c r="AL179" s="134"/>
      <c r="AM179" s="134"/>
      <c r="AN179" s="134"/>
      <c r="AO179" s="134"/>
      <c r="AP179" s="134"/>
      <c r="AQ179" s="134"/>
    </row>
    <row r="180" spans="1:43" ht="5" customHeight="1">
      <c r="A180" s="524"/>
      <c r="B180" s="525"/>
      <c r="C180" s="525"/>
      <c r="D180" s="525"/>
      <c r="E180" s="525"/>
      <c r="F180" s="525"/>
      <c r="G180" s="525"/>
      <c r="H180" s="525"/>
      <c r="I180" s="525"/>
      <c r="J180" s="47"/>
      <c r="K180" s="529"/>
      <c r="L180" s="530"/>
      <c r="M180" s="530"/>
      <c r="N180" s="530"/>
      <c r="O180" s="530"/>
      <c r="P180" s="530"/>
      <c r="Q180" s="530"/>
      <c r="R180" s="530"/>
      <c r="S180" s="530"/>
      <c r="T180" s="530"/>
      <c r="U180" s="530"/>
      <c r="V180" s="530"/>
      <c r="W180" s="530"/>
      <c r="X180" s="530"/>
      <c r="Y180" s="530"/>
      <c r="Z180" s="530"/>
      <c r="AA180" s="530"/>
      <c r="AB180" s="530"/>
      <c r="AC180" s="530"/>
      <c r="AD180" s="530"/>
      <c r="AE180" s="530"/>
      <c r="AF180" s="531"/>
      <c r="AG180" s="45"/>
      <c r="AH180" s="134"/>
      <c r="AI180" s="134"/>
      <c r="AJ180" s="134"/>
      <c r="AK180" s="134"/>
      <c r="AL180" s="134"/>
      <c r="AM180" s="134"/>
      <c r="AN180" s="134"/>
      <c r="AO180" s="134"/>
      <c r="AP180" s="134"/>
      <c r="AQ180" s="134"/>
    </row>
    <row r="181" spans="1:43" ht="15" customHeight="1">
      <c r="A181" s="524"/>
      <c r="B181" s="525"/>
      <c r="C181" s="525"/>
      <c r="D181" s="525"/>
      <c r="E181" s="525"/>
      <c r="F181" s="525"/>
      <c r="G181" s="525"/>
      <c r="H181" s="525"/>
      <c r="I181" s="525"/>
      <c r="J181" s="47"/>
      <c r="K181" s="532"/>
      <c r="L181" s="533"/>
      <c r="M181" s="533"/>
      <c r="N181" s="533"/>
      <c r="O181" s="533"/>
      <c r="P181" s="533"/>
      <c r="Q181" s="533"/>
      <c r="R181" s="533"/>
      <c r="S181" s="533"/>
      <c r="T181" s="533"/>
      <c r="U181" s="533"/>
      <c r="V181" s="533"/>
      <c r="W181" s="533"/>
      <c r="X181" s="533"/>
      <c r="Y181" s="533"/>
      <c r="Z181" s="533"/>
      <c r="AA181" s="533"/>
      <c r="AB181" s="533"/>
      <c r="AC181" s="533"/>
      <c r="AD181" s="533"/>
      <c r="AE181" s="533"/>
      <c r="AF181" s="534"/>
      <c r="AG181" s="45"/>
      <c r="AH181" s="134"/>
      <c r="AI181" s="134"/>
      <c r="AJ181" s="134"/>
      <c r="AK181" s="134"/>
      <c r="AL181" s="134"/>
      <c r="AM181" s="134"/>
      <c r="AN181" s="134"/>
      <c r="AO181" s="134"/>
      <c r="AP181" s="134"/>
      <c r="AQ181" s="134"/>
    </row>
    <row r="182" spans="1:43" ht="5" customHeight="1">
      <c r="A182" s="524"/>
      <c r="B182" s="525"/>
      <c r="C182" s="525"/>
      <c r="D182" s="525"/>
      <c r="E182" s="525"/>
      <c r="F182" s="525"/>
      <c r="G182" s="525"/>
      <c r="H182" s="525"/>
      <c r="I182" s="525"/>
      <c r="J182" s="48"/>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50"/>
      <c r="AH182" s="134"/>
      <c r="AI182" s="134"/>
      <c r="AJ182" s="134"/>
      <c r="AK182" s="134"/>
      <c r="AL182" s="134"/>
      <c r="AM182" s="134"/>
      <c r="AN182" s="134"/>
      <c r="AO182" s="134"/>
      <c r="AP182" s="134"/>
      <c r="AQ182" s="134"/>
    </row>
    <row r="183" spans="1:43">
      <c r="AH183" s="134"/>
      <c r="AI183" s="134"/>
      <c r="AJ183" s="134"/>
      <c r="AK183" s="134"/>
      <c r="AL183" s="134"/>
      <c r="AM183" s="134"/>
      <c r="AN183" s="134"/>
      <c r="AO183" s="134"/>
      <c r="AP183" s="134"/>
      <c r="AQ183" s="134"/>
    </row>
    <row r="184" spans="1:43">
      <c r="AH184" s="134"/>
      <c r="AI184" s="134"/>
      <c r="AJ184" s="134"/>
      <c r="AK184" s="134"/>
      <c r="AL184" s="134"/>
      <c r="AM184" s="134"/>
      <c r="AN184" s="134"/>
      <c r="AO184" s="134"/>
      <c r="AP184" s="134"/>
      <c r="AQ184" s="134"/>
    </row>
    <row r="185" spans="1:43">
      <c r="AH185" s="134"/>
      <c r="AI185" s="134"/>
      <c r="AJ185" s="134"/>
      <c r="AK185" s="134"/>
      <c r="AL185" s="134"/>
      <c r="AM185" s="134"/>
      <c r="AN185" s="134"/>
      <c r="AO185" s="134"/>
      <c r="AP185" s="134"/>
      <c r="AQ185" s="134"/>
    </row>
    <row r="186" spans="1:43">
      <c r="AH186" s="134"/>
      <c r="AI186" s="134"/>
      <c r="AJ186" s="134"/>
      <c r="AK186" s="134"/>
      <c r="AL186" s="134"/>
      <c r="AM186" s="134"/>
      <c r="AN186" s="134"/>
      <c r="AO186" s="134"/>
      <c r="AP186" s="134"/>
      <c r="AQ186" s="134"/>
    </row>
    <row r="187" spans="1:43">
      <c r="AH187" s="134"/>
      <c r="AI187" s="134"/>
      <c r="AJ187" s="134"/>
      <c r="AK187" s="134"/>
      <c r="AL187" s="134"/>
      <c r="AM187" s="134"/>
      <c r="AN187" s="134"/>
      <c r="AO187" s="134"/>
      <c r="AP187" s="134"/>
      <c r="AQ187" s="134"/>
    </row>
    <row r="188" spans="1:43">
      <c r="AH188" s="134"/>
      <c r="AI188" s="134"/>
      <c r="AJ188" s="134"/>
      <c r="AK188" s="134"/>
      <c r="AL188" s="134"/>
      <c r="AM188" s="134"/>
      <c r="AN188" s="134"/>
      <c r="AO188" s="134"/>
      <c r="AP188" s="134"/>
      <c r="AQ188" s="134"/>
    </row>
    <row r="189" spans="1:43">
      <c r="AH189" s="134"/>
      <c r="AI189" s="134"/>
      <c r="AJ189" s="134"/>
      <c r="AK189" s="134"/>
      <c r="AL189" s="134"/>
      <c r="AM189" s="134"/>
      <c r="AN189" s="134"/>
      <c r="AO189" s="134"/>
      <c r="AP189" s="134"/>
      <c r="AQ189" s="134"/>
    </row>
    <row r="190" spans="1:43">
      <c r="AH190" s="134"/>
      <c r="AI190" s="134"/>
      <c r="AJ190" s="134"/>
      <c r="AK190" s="134"/>
      <c r="AL190" s="134"/>
      <c r="AM190" s="134"/>
      <c r="AN190" s="134"/>
      <c r="AO190" s="134"/>
      <c r="AP190" s="134"/>
      <c r="AQ190" s="134"/>
    </row>
    <row r="191" spans="1:43">
      <c r="AH191" s="134"/>
      <c r="AI191" s="134"/>
      <c r="AJ191" s="134"/>
      <c r="AK191" s="134"/>
      <c r="AL191" s="134"/>
      <c r="AM191" s="134"/>
      <c r="AN191" s="134"/>
      <c r="AO191" s="134"/>
      <c r="AP191" s="134"/>
      <c r="AQ191" s="134"/>
    </row>
    <row r="192" spans="1:43">
      <c r="AH192" s="134"/>
      <c r="AI192" s="134"/>
      <c r="AJ192" s="134"/>
      <c r="AK192" s="134"/>
      <c r="AL192" s="134"/>
      <c r="AM192" s="134"/>
      <c r="AN192" s="134"/>
      <c r="AO192" s="134"/>
      <c r="AP192" s="134"/>
      <c r="AQ192" s="134"/>
    </row>
    <row r="193" spans="34:43">
      <c r="AH193" s="134"/>
      <c r="AI193" s="134"/>
      <c r="AJ193" s="134"/>
      <c r="AK193" s="134"/>
      <c r="AL193" s="134"/>
      <c r="AM193" s="134"/>
      <c r="AN193" s="134"/>
      <c r="AO193" s="134"/>
      <c r="AP193" s="134"/>
      <c r="AQ193" s="134"/>
    </row>
    <row r="194" spans="34:43">
      <c r="AH194" s="134"/>
      <c r="AI194" s="134"/>
      <c r="AJ194" s="134"/>
      <c r="AK194" s="134"/>
      <c r="AL194" s="134"/>
      <c r="AM194" s="134"/>
      <c r="AN194" s="134"/>
      <c r="AO194" s="134"/>
      <c r="AP194" s="134"/>
      <c r="AQ194" s="134"/>
    </row>
    <row r="195" spans="34:43">
      <c r="AH195" s="134"/>
      <c r="AI195" s="134"/>
      <c r="AJ195" s="134"/>
      <c r="AK195" s="134"/>
      <c r="AL195" s="134"/>
      <c r="AM195" s="134"/>
      <c r="AN195" s="134"/>
      <c r="AO195" s="134"/>
      <c r="AP195" s="134"/>
      <c r="AQ195" s="134"/>
    </row>
    <row r="196" spans="34:43">
      <c r="AH196" s="134"/>
      <c r="AI196" s="134"/>
      <c r="AJ196" s="134"/>
      <c r="AK196" s="134"/>
      <c r="AL196" s="134"/>
      <c r="AM196" s="134"/>
      <c r="AN196" s="134"/>
      <c r="AO196" s="134"/>
      <c r="AP196" s="134"/>
      <c r="AQ196" s="134"/>
    </row>
    <row r="197" spans="34:43">
      <c r="AH197" s="134"/>
      <c r="AI197" s="134"/>
      <c r="AJ197" s="134"/>
      <c r="AK197" s="134"/>
      <c r="AL197" s="134"/>
      <c r="AM197" s="134"/>
      <c r="AN197" s="134"/>
      <c r="AO197" s="134"/>
      <c r="AP197" s="134"/>
      <c r="AQ197" s="134"/>
    </row>
  </sheetData>
  <sheetProtection algorithmName="SHA-512" hashValue="TaHdhWCCCuSVkBlqlRjk/BJdtWs+WPrWsCgNldywb9r1koqSlUcV5T0K56sF6808sm0rBxbnXKi7zKxHk349AA==" saltValue="LhjZDFHNv5S6C411E0tmoA==" spinCount="100000" sheet="1" selectLockedCells="1"/>
  <customSheetViews>
    <customSheetView guid="{F5BE8772-6784-FB4C-8209-94E9FCC2FC4F}" showGridLines="0">
      <selection activeCell="S148" sqref="S148:X148"/>
      <rowBreaks count="1" manualBreakCount="1">
        <brk id="83" max="16383" man="1"/>
      </rowBreaks>
      <pageMargins left="0.70866141732283472" right="0.70866141732283472" top="0.74803149606299213" bottom="0.74803149606299213" header="0.31496062992125984" footer="0.31496062992125984"/>
      <pageSetup paperSize="9" scale="57" orientation="portrait" r:id="rId1"/>
    </customSheetView>
  </customSheetViews>
  <mergeCells count="93">
    <mergeCell ref="J95:AG95"/>
    <mergeCell ref="A87:A95"/>
    <mergeCell ref="B26:I28"/>
    <mergeCell ref="A20:A22"/>
    <mergeCell ref="B20:I22"/>
    <mergeCell ref="K21:N21"/>
    <mergeCell ref="A29:A79"/>
    <mergeCell ref="L77:AG77"/>
    <mergeCell ref="T21:AF21"/>
    <mergeCell ref="K58:AF58"/>
    <mergeCell ref="P62:R62"/>
    <mergeCell ref="V62:X62"/>
    <mergeCell ref="A80:A86"/>
    <mergeCell ref="B80:I86"/>
    <mergeCell ref="B29:I79"/>
    <mergeCell ref="A23:A25"/>
    <mergeCell ref="B23:I25"/>
    <mergeCell ref="K24:AF24"/>
    <mergeCell ref="A26:A28"/>
    <mergeCell ref="K27:AF27"/>
    <mergeCell ref="P66:R66"/>
    <mergeCell ref="V66:X66"/>
    <mergeCell ref="L124:N124"/>
    <mergeCell ref="A96:A143"/>
    <mergeCell ref="A1:AG1"/>
    <mergeCell ref="A2:AG2"/>
    <mergeCell ref="A6:A9"/>
    <mergeCell ref="B6:I9"/>
    <mergeCell ref="Y18:Z18"/>
    <mergeCell ref="A10:A13"/>
    <mergeCell ref="B10:I13"/>
    <mergeCell ref="A14:A19"/>
    <mergeCell ref="B14:I19"/>
    <mergeCell ref="K15:P15"/>
    <mergeCell ref="P18:Q18"/>
    <mergeCell ref="A5:AG5"/>
    <mergeCell ref="M7:N7"/>
    <mergeCell ref="M11:N11"/>
    <mergeCell ref="B87:I95"/>
    <mergeCell ref="L122:N122"/>
    <mergeCell ref="L120:N120"/>
    <mergeCell ref="R130:S130"/>
    <mergeCell ref="R93:S93"/>
    <mergeCell ref="J96:AG96"/>
    <mergeCell ref="B96:I143"/>
    <mergeCell ref="T93:AF93"/>
    <mergeCell ref="K112:AF112"/>
    <mergeCell ref="K91:AF91"/>
    <mergeCell ref="O88:P88"/>
    <mergeCell ref="O93:P93"/>
    <mergeCell ref="O103:R103"/>
    <mergeCell ref="W105:Z105"/>
    <mergeCell ref="K101:L101"/>
    <mergeCell ref="K128:N128"/>
    <mergeCell ref="A171:A182"/>
    <mergeCell ref="B171:I182"/>
    <mergeCell ref="K174:AF181"/>
    <mergeCell ref="A144:A152"/>
    <mergeCell ref="B144:I152"/>
    <mergeCell ref="Q149:AE151"/>
    <mergeCell ref="N169:AB169"/>
    <mergeCell ref="S154:X154"/>
    <mergeCell ref="S156:X156"/>
    <mergeCell ref="S158:X158"/>
    <mergeCell ref="S160:X160"/>
    <mergeCell ref="B153:I163"/>
    <mergeCell ref="B164:I170"/>
    <mergeCell ref="A153:A163"/>
    <mergeCell ref="A164:A170"/>
    <mergeCell ref="K162:AF162"/>
    <mergeCell ref="P70:R70"/>
    <mergeCell ref="V70:X70"/>
    <mergeCell ref="P74:R74"/>
    <mergeCell ref="V74:X74"/>
    <mergeCell ref="Q83:R83"/>
    <mergeCell ref="R76:T76"/>
    <mergeCell ref="U78:V78"/>
    <mergeCell ref="K173:AF173"/>
    <mergeCell ref="AI97:AR117"/>
    <mergeCell ref="S122:Y122"/>
    <mergeCell ref="O105:R105"/>
    <mergeCell ref="S116:Y116"/>
    <mergeCell ref="S118:Y118"/>
    <mergeCell ref="O107:R107"/>
    <mergeCell ref="W107:Z107"/>
    <mergeCell ref="V110:Y110"/>
    <mergeCell ref="S114:Y114"/>
    <mergeCell ref="S120:Y120"/>
    <mergeCell ref="R138:AF138"/>
    <mergeCell ref="S124:Y124"/>
    <mergeCell ref="R132:S132"/>
    <mergeCell ref="O136:P136"/>
    <mergeCell ref="L118:N118"/>
  </mergeCells>
  <phoneticPr fontId="15"/>
  <conditionalFormatting sqref="K88 K101:L101">
    <cfRule type="containsBlanks" dxfId="113" priority="135">
      <formula>LEN(TRIM(K88))=0</formula>
    </cfRule>
  </conditionalFormatting>
  <conditionalFormatting sqref="K93">
    <cfRule type="containsBlanks" dxfId="112" priority="115">
      <formula>LEN(TRIM(K93))=0</formula>
    </cfRule>
  </conditionalFormatting>
  <conditionalFormatting sqref="K128:N128">
    <cfRule type="containsBlanks" dxfId="111" priority="86">
      <formula>LEN(TRIM(K128))=0</formula>
    </cfRule>
  </conditionalFormatting>
  <conditionalFormatting sqref="K15:P15 K21:N21 K24:AF24 K27:AF27">
    <cfRule type="containsBlanks" dxfId="110" priority="136">
      <formula>LEN(TRIM(K15))=0</formula>
    </cfRule>
  </conditionalFormatting>
  <conditionalFormatting sqref="L38">
    <cfRule type="expression" dxfId="109" priority="105">
      <formula>AND(P36&lt;&gt;"",L38="")</formula>
    </cfRule>
  </conditionalFormatting>
  <conditionalFormatting sqref="L42">
    <cfRule type="expression" dxfId="108" priority="101">
      <formula>AND(P36&lt;&gt;"",L42="")</formula>
    </cfRule>
  </conditionalFormatting>
  <conditionalFormatting sqref="L46">
    <cfRule type="expression" dxfId="107" priority="15">
      <formula>AND(P36&lt;&gt;"",L46="")</formula>
    </cfRule>
  </conditionalFormatting>
  <conditionalFormatting sqref="L50">
    <cfRule type="expression" dxfId="106" priority="66">
      <formula>AND(P36&lt;&gt;"",L50="")</formula>
    </cfRule>
  </conditionalFormatting>
  <conditionalFormatting sqref="M40">
    <cfRule type="expression" dxfId="105" priority="259">
      <formula>AND(P36&lt;&gt;"",M40="")</formula>
    </cfRule>
  </conditionalFormatting>
  <conditionalFormatting sqref="M44">
    <cfRule type="expression" dxfId="104" priority="94">
      <formula>AND(P36&lt;&gt;"",M44="")</formula>
    </cfRule>
  </conditionalFormatting>
  <conditionalFormatting sqref="M48">
    <cfRule type="expression" dxfId="103" priority="99">
      <formula>AND(P36&lt;&gt;"",M48="")</formula>
    </cfRule>
  </conditionalFormatting>
  <conditionalFormatting sqref="M52">
    <cfRule type="expression" dxfId="102" priority="71">
      <formula>AND(P36&lt;&gt;"",M52="")</formula>
    </cfRule>
  </conditionalFormatting>
  <conditionalFormatting sqref="M60">
    <cfRule type="containsBlanks" dxfId="101" priority="267">
      <formula>LEN(TRIM(M60))=0</formula>
    </cfRule>
  </conditionalFormatting>
  <conditionalFormatting sqref="M64">
    <cfRule type="expression" dxfId="100" priority="38">
      <formula>AND(P36="有",M64="")</formula>
    </cfRule>
  </conditionalFormatting>
  <conditionalFormatting sqref="M68">
    <cfRule type="expression" dxfId="99" priority="11">
      <formula>AND(R40="有",M68="")</formula>
    </cfRule>
  </conditionalFormatting>
  <conditionalFormatting sqref="M72">
    <cfRule type="expression" dxfId="98" priority="6">
      <formula>AND(R44="有",M72="")</formula>
    </cfRule>
  </conditionalFormatting>
  <conditionalFormatting sqref="M7:N7">
    <cfRule type="containsBlanks" dxfId="97" priority="52">
      <formula>LEN(TRIM(M7))=0</formula>
    </cfRule>
  </conditionalFormatting>
  <conditionalFormatting sqref="M11:N11">
    <cfRule type="containsBlanks" dxfId="96" priority="4">
      <formula>LEN(TRIM(M11))=0</formula>
    </cfRule>
  </conditionalFormatting>
  <conditionalFormatting sqref="N83 Q83">
    <cfRule type="containsBlanks" dxfId="95" priority="30">
      <formula>LEN(TRIM(N83))=0</formula>
    </cfRule>
  </conditionalFormatting>
  <conditionalFormatting sqref="N138">
    <cfRule type="containsBlanks" dxfId="94" priority="82">
      <formula>LEN(TRIM(N138))=0</formula>
    </cfRule>
  </conditionalFormatting>
  <conditionalFormatting sqref="N140">
    <cfRule type="containsBlanks" dxfId="93" priority="81">
      <formula>LEN(TRIM(N140))=0</formula>
    </cfRule>
  </conditionalFormatting>
  <conditionalFormatting sqref="N142">
    <cfRule type="containsBlanks" dxfId="92" priority="80">
      <formula>LEN(TRIM(N142))=0</formula>
    </cfRule>
  </conditionalFormatting>
  <conditionalFormatting sqref="N145">
    <cfRule type="containsBlanks" dxfId="91" priority="64">
      <formula>LEN(TRIM(N145))=0</formula>
    </cfRule>
  </conditionalFormatting>
  <conditionalFormatting sqref="N165">
    <cfRule type="containsBlanks" dxfId="90" priority="59">
      <formula>LEN(TRIM(N165))=0</formula>
    </cfRule>
  </conditionalFormatting>
  <conditionalFormatting sqref="N167">
    <cfRule type="containsBlanks" dxfId="89" priority="58">
      <formula>LEN(TRIM(N167))=0</formula>
    </cfRule>
  </conditionalFormatting>
  <conditionalFormatting sqref="O38">
    <cfRule type="expression" dxfId="88" priority="102">
      <formula>AND(P36&lt;&gt;"",O38="")</formula>
    </cfRule>
  </conditionalFormatting>
  <conditionalFormatting sqref="O40">
    <cfRule type="expression" dxfId="87" priority="260">
      <formula>AND(P36&lt;&gt;"",O40="")</formula>
    </cfRule>
  </conditionalFormatting>
  <conditionalFormatting sqref="O42">
    <cfRule type="expression" dxfId="86" priority="100">
      <formula>AND(P36&lt;&gt;"",O42="")</formula>
    </cfRule>
  </conditionalFormatting>
  <conditionalFormatting sqref="O44">
    <cfRule type="expression" dxfId="85" priority="93">
      <formula>AND(P36&lt;&gt;"",O44="")</formula>
    </cfRule>
  </conditionalFormatting>
  <conditionalFormatting sqref="O46">
    <cfRule type="expression" dxfId="84" priority="77">
      <formula>AND(P36&lt;&gt;"",O46="")</formula>
    </cfRule>
  </conditionalFormatting>
  <conditionalFormatting sqref="O48">
    <cfRule type="expression" dxfId="83" priority="98">
      <formula>AND(P36&lt;&gt;"",O48="")</formula>
    </cfRule>
  </conditionalFormatting>
  <conditionalFormatting sqref="O50">
    <cfRule type="expression" dxfId="82" priority="65">
      <formula>AND(P36&lt;&gt;"",O50="")</formula>
    </cfRule>
  </conditionalFormatting>
  <conditionalFormatting sqref="O52">
    <cfRule type="expression" dxfId="81" priority="70">
      <formula>AND(P36&lt;&gt;"",O52="")</formula>
    </cfRule>
  </conditionalFormatting>
  <conditionalFormatting sqref="O88">
    <cfRule type="containsBlanks" dxfId="80" priority="118">
      <formula>LEN(TRIM(O88))=0</formula>
    </cfRule>
  </conditionalFormatting>
  <conditionalFormatting sqref="O93">
    <cfRule type="containsBlanks" dxfId="79" priority="114">
      <formula>LEN(TRIM(O93))=0</formula>
    </cfRule>
  </conditionalFormatting>
  <conditionalFormatting sqref="O136:Q136">
    <cfRule type="containsBlanks" dxfId="78" priority="83">
      <formula>LEN(TRIM(O136))=0</formula>
    </cfRule>
  </conditionalFormatting>
  <conditionalFormatting sqref="O103:R103">
    <cfRule type="expression" dxfId="77" priority="131">
      <formula>AND(K101="ア　月給",O103="")</formula>
    </cfRule>
  </conditionalFormatting>
  <conditionalFormatting sqref="O105:R105">
    <cfRule type="expression" dxfId="76" priority="129">
      <formula>AND(K101="イ　日給",O105="")</formula>
    </cfRule>
  </conditionalFormatting>
  <conditionalFormatting sqref="O107:R107">
    <cfRule type="expression" dxfId="75" priority="130">
      <formula>AND(K101="ウ　時給",O107="")</formula>
    </cfRule>
  </conditionalFormatting>
  <conditionalFormatting sqref="P7 R7 P11 R11">
    <cfRule type="containsBlanks" dxfId="74" priority="53">
      <formula>LEN(TRIM(P7))=0</formula>
    </cfRule>
  </conditionalFormatting>
  <conditionalFormatting sqref="P36">
    <cfRule type="containsBlanks" dxfId="73" priority="120">
      <formula>LEN(TRIM(P36))=0</formula>
    </cfRule>
  </conditionalFormatting>
  <conditionalFormatting sqref="P60">
    <cfRule type="containsBlanks" dxfId="72" priority="268">
      <formula>LEN(TRIM(P60))=0</formula>
    </cfRule>
  </conditionalFormatting>
  <conditionalFormatting sqref="P62">
    <cfRule type="containsBlanks" dxfId="71" priority="41">
      <formula>LEN(TRIM(P62))=0</formula>
    </cfRule>
  </conditionalFormatting>
  <conditionalFormatting sqref="P64">
    <cfRule type="expression" dxfId="70" priority="37">
      <formula>AND(P36="有",P64="")</formula>
    </cfRule>
  </conditionalFormatting>
  <conditionalFormatting sqref="P68">
    <cfRule type="expression" dxfId="69" priority="10">
      <formula>AND(R40="有",P68="")</formula>
    </cfRule>
  </conditionalFormatting>
  <conditionalFormatting sqref="P72">
    <cfRule type="expression" dxfId="68" priority="5">
      <formula>AND(R44="有",P72="")</formula>
    </cfRule>
  </conditionalFormatting>
  <conditionalFormatting sqref="P134">
    <cfRule type="containsBlanks" dxfId="67" priority="85">
      <formula>LEN(TRIM(P134))=0</formula>
    </cfRule>
  </conditionalFormatting>
  <conditionalFormatting sqref="P18:Q18">
    <cfRule type="expression" dxfId="66" priority="112" stopIfTrue="1">
      <formula>AND(K15="雇用期間の定め有",P18="")</formula>
    </cfRule>
  </conditionalFormatting>
  <conditionalFormatting sqref="P66:R66">
    <cfRule type="expression" dxfId="65" priority="329">
      <formula>AND(P36="有",P66="")</formula>
    </cfRule>
  </conditionalFormatting>
  <conditionalFormatting sqref="P67:R67 P70:R71">
    <cfRule type="expression" dxfId="64" priority="14">
      <formula>AND(R37="有",P67="")</formula>
    </cfRule>
  </conditionalFormatting>
  <conditionalFormatting sqref="P74:R74">
    <cfRule type="expression" dxfId="63" priority="9">
      <formula>AND(R44="有",P74="")</formula>
    </cfRule>
  </conditionalFormatting>
  <conditionalFormatting sqref="Q78">
    <cfRule type="containsBlanks" dxfId="62" priority="32">
      <formula>LEN(TRIM(Q78))=0</formula>
    </cfRule>
  </conditionalFormatting>
  <conditionalFormatting sqref="R76">
    <cfRule type="containsBlanks" dxfId="61" priority="33">
      <formula>LEN(TRIM(R76))=0</formula>
    </cfRule>
  </conditionalFormatting>
  <conditionalFormatting sqref="R85">
    <cfRule type="containsBlanks" dxfId="60" priority="29">
      <formula>LEN(TRIM(R85))=0</formula>
    </cfRule>
  </conditionalFormatting>
  <conditionalFormatting sqref="R130">
    <cfRule type="containsBlanks" dxfId="59" priority="27">
      <formula>LEN(TRIM(R130))=0</formula>
    </cfRule>
  </conditionalFormatting>
  <conditionalFormatting sqref="R132">
    <cfRule type="containsBlanks" dxfId="58" priority="1">
      <formula>LEN(TRIM(R132))=0</formula>
    </cfRule>
  </conditionalFormatting>
  <conditionalFormatting sqref="R138:AF138">
    <cfRule type="expression" dxfId="57" priority="79">
      <formula>AND(N138="有",R138="")</formula>
    </cfRule>
  </conditionalFormatting>
  <conditionalFormatting sqref="S18">
    <cfRule type="expression" dxfId="56" priority="113" stopIfTrue="1">
      <formula>AND(K15="雇用期間の定め有",S18="")</formula>
    </cfRule>
  </conditionalFormatting>
  <conditionalFormatting sqref="S54">
    <cfRule type="containsBlanks" dxfId="55" priority="50">
      <formula>LEN(TRIM(S54))=0</formula>
    </cfRule>
  </conditionalFormatting>
  <conditionalFormatting sqref="S145">
    <cfRule type="expression" dxfId="54" priority="128">
      <formula>AND(N145="有",S145="")</formula>
    </cfRule>
  </conditionalFormatting>
  <conditionalFormatting sqref="S154">
    <cfRule type="containsBlanks" dxfId="53" priority="26">
      <formula>LEN(TRIM(S154))=0</formula>
    </cfRule>
  </conditionalFormatting>
  <conditionalFormatting sqref="S156">
    <cfRule type="containsBlanks" dxfId="52" priority="21">
      <formula>LEN(TRIM(S156))=0</formula>
    </cfRule>
  </conditionalFormatting>
  <conditionalFormatting sqref="S158">
    <cfRule type="containsBlanks" dxfId="51" priority="20">
      <formula>LEN(TRIM(S158))=0</formula>
    </cfRule>
  </conditionalFormatting>
  <conditionalFormatting sqref="S160">
    <cfRule type="containsBlanks" dxfId="50" priority="19">
      <formula>LEN(TRIM(S160))=0</formula>
    </cfRule>
  </conditionalFormatting>
  <conditionalFormatting sqref="S118:Y118">
    <cfRule type="expression" dxfId="49" priority="57">
      <formula>AND(L118&lt;&gt;"",S118="")</formula>
    </cfRule>
  </conditionalFormatting>
  <conditionalFormatting sqref="S120:Y120">
    <cfRule type="expression" dxfId="48" priority="56">
      <formula>AND(L120&lt;&gt;"",S120="")</formula>
    </cfRule>
  </conditionalFormatting>
  <conditionalFormatting sqref="S122:Y122">
    <cfRule type="expression" dxfId="47" priority="55">
      <formula>AND(L122&lt;&gt;"",S122="")</formula>
    </cfRule>
  </conditionalFormatting>
  <conditionalFormatting sqref="S124:Y124">
    <cfRule type="expression" dxfId="46" priority="54">
      <formula>AND(L124&lt;&gt;"",S124="")</formula>
    </cfRule>
  </conditionalFormatting>
  <conditionalFormatting sqref="T40">
    <cfRule type="expression" dxfId="45" priority="261">
      <formula>AND(P36&lt;&gt;"",T40="")</formula>
    </cfRule>
  </conditionalFormatting>
  <conditionalFormatting sqref="T44">
    <cfRule type="expression" dxfId="44" priority="92">
      <formula>AND(P36&lt;&gt;"",T44="")</formula>
    </cfRule>
  </conditionalFormatting>
  <conditionalFormatting sqref="T48">
    <cfRule type="expression" dxfId="43" priority="97">
      <formula>AND(P36&lt;&gt;"",T48="")</formula>
    </cfRule>
  </conditionalFormatting>
  <conditionalFormatting sqref="T52">
    <cfRule type="expression" dxfId="42" priority="69">
      <formula>AND(P36&lt;&gt;"",T52="")</formula>
    </cfRule>
  </conditionalFormatting>
  <conditionalFormatting sqref="T90">
    <cfRule type="containsBlanks" dxfId="41" priority="28">
      <formula>LEN(TRIM(T90))=0</formula>
    </cfRule>
  </conditionalFormatting>
  <conditionalFormatting sqref="T21:AF21">
    <cfRule type="expression" dxfId="40" priority="106">
      <formula>AND(K21="その他",T21="")</formula>
    </cfRule>
  </conditionalFormatting>
  <conditionalFormatting sqref="U18">
    <cfRule type="expression" dxfId="39" priority="111" stopIfTrue="1">
      <formula>AND(K15="雇用期間の定め有",U18="")</formula>
    </cfRule>
  </conditionalFormatting>
  <conditionalFormatting sqref="U78">
    <cfRule type="expression" dxfId="38" priority="31">
      <formula>AND(Q78="有",U78="")</formula>
    </cfRule>
  </conditionalFormatting>
  <conditionalFormatting sqref="V40">
    <cfRule type="expression" dxfId="37" priority="262">
      <formula>AND(P36&lt;&gt;"",V40="")</formula>
    </cfRule>
  </conditionalFormatting>
  <conditionalFormatting sqref="V44">
    <cfRule type="expression" dxfId="36" priority="91">
      <formula>AND(P36&lt;&gt;"",V44="")</formula>
    </cfRule>
  </conditionalFormatting>
  <conditionalFormatting sqref="V48">
    <cfRule type="expression" dxfId="35" priority="96">
      <formula>AND(P36&lt;&gt;"",V48="")</formula>
    </cfRule>
  </conditionalFormatting>
  <conditionalFormatting sqref="V52">
    <cfRule type="expression" dxfId="34" priority="68">
      <formula>AND(P36&lt;&gt;"",V52="")</formula>
    </cfRule>
  </conditionalFormatting>
  <conditionalFormatting sqref="V62">
    <cfRule type="containsBlanks" dxfId="33" priority="40">
      <formula>LEN(TRIM(V62))=0</formula>
    </cfRule>
  </conditionalFormatting>
  <conditionalFormatting sqref="V66:V67">
    <cfRule type="expression" dxfId="32" priority="331">
      <formula>AND(P36="有",V66="")</formula>
    </cfRule>
  </conditionalFormatting>
  <conditionalFormatting sqref="V70:V71">
    <cfRule type="expression" dxfId="31" priority="13">
      <formula>AND(R40="有",V70="")</formula>
    </cfRule>
  </conditionalFormatting>
  <conditionalFormatting sqref="V74">
    <cfRule type="expression" dxfId="30" priority="8">
      <formula>AND(R44="有",V74="")</formula>
    </cfRule>
  </conditionalFormatting>
  <conditionalFormatting sqref="V110:Y110">
    <cfRule type="expression" dxfId="29" priority="265">
      <formula>AND(G106="日給",V110="")</formula>
    </cfRule>
  </conditionalFormatting>
  <conditionalFormatting sqref="W105:Z105">
    <cfRule type="expression" dxfId="28" priority="127">
      <formula>AND(K101="イ　日給",W105="")</formula>
    </cfRule>
  </conditionalFormatting>
  <conditionalFormatting sqref="W107:Z107">
    <cfRule type="expression" dxfId="27" priority="126">
      <formula>AND(K101="ウ　時給",W107="")</formula>
    </cfRule>
  </conditionalFormatting>
  <conditionalFormatting sqref="Y18:Z18">
    <cfRule type="expression" dxfId="26" priority="2" stopIfTrue="1">
      <formula>AND(K15="雇用期間の定め有",Y18="")</formula>
    </cfRule>
  </conditionalFormatting>
  <conditionalFormatting sqref="AA40">
    <cfRule type="expression" dxfId="25" priority="263">
      <formula>AND(P36&lt;&gt;"",AA40="")</formula>
    </cfRule>
  </conditionalFormatting>
  <conditionalFormatting sqref="AA44">
    <cfRule type="expression" dxfId="24" priority="90">
      <formula>AND(P36&lt;&gt;"",AA44="")</formula>
    </cfRule>
  </conditionalFormatting>
  <conditionalFormatting sqref="AA48">
    <cfRule type="expression" dxfId="23" priority="95">
      <formula>AND(P36&lt;&gt;"",AA48="")</formula>
    </cfRule>
  </conditionalFormatting>
  <conditionalFormatting sqref="AA52">
    <cfRule type="expression" dxfId="22" priority="67">
      <formula>AND(P36&lt;&gt;"",AA52="")</formula>
    </cfRule>
  </conditionalFormatting>
  <conditionalFormatting sqref="AB18">
    <cfRule type="expression" dxfId="21" priority="109">
      <formula>AND(K15="雇用期間の定め有",AB18="")</formula>
    </cfRule>
  </conditionalFormatting>
  <conditionalFormatting sqref="AD18">
    <cfRule type="expression" dxfId="20" priority="108" stopIfTrue="1">
      <formula>AND(K15="雇用期間の定め有",AD18="")</formula>
    </cfRule>
  </conditionalFormatting>
  <conditionalFormatting sqref="AU37:AU38">
    <cfRule type="expression" dxfId="19" priority="266">
      <formula>IF(#REF!="有","","")</formula>
    </cfRule>
  </conditionalFormatting>
  <conditionalFormatting sqref="AU60">
    <cfRule type="expression" dxfId="18" priority="44">
      <formula>IF(K112="有","","")</formula>
    </cfRule>
  </conditionalFormatting>
  <conditionalFormatting sqref="AU64">
    <cfRule type="expression" dxfId="17" priority="39">
      <formula>IF(K116="有","","")</formula>
    </cfRule>
  </conditionalFormatting>
  <conditionalFormatting sqref="AU68">
    <cfRule type="expression" dxfId="16" priority="12">
      <formula>IF(K120="有","","")</formula>
    </cfRule>
  </conditionalFormatting>
  <conditionalFormatting sqref="AU72">
    <cfRule type="expression" dxfId="15" priority="7">
      <formula>IF(K124="有","","")</formula>
    </cfRule>
  </conditionalFormatting>
  <dataValidations count="30">
    <dataValidation type="list" allowBlank="1" showInputMessage="1" showErrorMessage="1" sqref="S18 AB18 P7 P11" xr:uid="{62CD932A-D232-2349-8FBA-23C8D17402D6}">
      <formula1>"1,2,3,4,5,6,7,8,9,10,11,12"</formula1>
    </dataValidation>
    <dataValidation type="list" allowBlank="1" showInputMessage="1" showErrorMessage="1" sqref="U18 AD18 R7 R11" xr:uid="{7B6F691C-B007-AD41-9A20-8B656B9182F5}">
      <formula1>"1,2,3,4,5,6,7,8,9,10,11,12,13,14,15,16,17,18,19,20,21,22,23,24,25,26,27,28,29,30,31"</formula1>
    </dataValidation>
    <dataValidation operator="greaterThanOrEqual" allowBlank="1" showInputMessage="1" showErrorMessage="1" errorTitle="数字で入力してください" sqref="V110:Y110" xr:uid="{D3A347AF-9645-1141-B60E-1846DA6B8B35}"/>
    <dataValidation type="list" allowBlank="1" showInputMessage="1" showErrorMessage="1" errorTitle="選択してください" sqref="K101:L101" xr:uid="{25110884-0817-5245-BA93-51660D5A014C}">
      <formula1>"ア　月給,イ　日給,ウ　時給"</formula1>
    </dataValidation>
    <dataValidation type="list" allowBlank="1" showInputMessage="1" showErrorMessage="1" errorTitle="選択してください" sqref="P36 T90 R85 N145 N142 N140 N138 N165 N167 S54 Q78" xr:uid="{E9E66B68-3219-7F4D-81B9-A547CF2278F8}">
      <formula1>"有,無"</formula1>
    </dataValidation>
    <dataValidation type="whole" operator="greaterThanOrEqual" allowBlank="1" showInputMessage="1" showErrorMessage="1" errorTitle="入力してください" sqref="S147" xr:uid="{AFA755C8-B386-034F-80D8-B2C4138B328E}">
      <formula1>1</formula1>
    </dataValidation>
    <dataValidation type="list" allowBlank="1" showInputMessage="1" showErrorMessage="1" errorTitle="選択してください" sqref="L38 O38 L42 O42 N110 Q110 P64 O46 L50 O50 M60 P60 M64 L46 P68 M68 P72 M72" xr:uid="{E5C9C19A-F30B-F14C-B15F-52BA4D33AF67}">
      <formula1>"1,2,3,4,5,6,7,8,9,10,11,12"</formula1>
    </dataValidation>
    <dataValidation type="list" allowBlank="1" showInputMessage="1" showErrorMessage="1" errorTitle="選択してください" sqref="M40 T40 T48 M44 T52 T44 M52 M48" xr:uid="{E98DBC44-F9F8-D046-A22C-1E712DECF4B4}">
      <formula1>"0,1,2,3,4,5,6,7,8,9,10,11,12,13,14,15,16,17,18,19,20,21,22,23,24"</formula1>
    </dataValidation>
    <dataValidation type="list" allowBlank="1" showInputMessage="1" showErrorMessage="1" errorTitle="選択してください" sqref="K21:N21" xr:uid="{BD8C0F55-55F1-EF4C-AE1D-4CD0BF738198}">
      <formula1>"正社員,契約社員,パートタイマー,嘱託,その他"</formula1>
    </dataValidation>
    <dataValidation type="list" allowBlank="1" showInputMessage="1" showErrorMessage="1" errorTitle="選択してください" sqref="K15:P15" xr:uid="{AAC92086-E2C4-0B49-B3F0-3C58EA49EFAE}">
      <formula1>"雇用期間の定め有,雇用期間の定め無"</formula1>
    </dataValidation>
    <dataValidation type="list" allowBlank="1" showInputMessage="1" showErrorMessage="1" errorTitle="選択してください" sqref="N83" xr:uid="{D24B6520-BD7C-4842-8284-B44C66E46809}">
      <formula1>"週,月"</formula1>
    </dataValidation>
    <dataValidation type="list" allowBlank="1" showInputMessage="1" showErrorMessage="1" sqref="O136" xr:uid="{0A49838F-17E2-F149-9A0B-637EAF433927}">
      <formula1>"当月,翌月"</formula1>
    </dataValidation>
    <dataValidation type="list" allowBlank="1" showInputMessage="1" showErrorMessage="1" sqref="Q136 P134" xr:uid="{C51FD69E-3CA6-3347-BD25-F2746FC3AF60}">
      <formula1>"末,1,2,3,4,5,6,7,8,9,10,11,12,13,14,15,16,17,18,19,20,21,22,23,24,25,26,27,28,29,30,31"</formula1>
    </dataValidation>
    <dataValidation type="whole" operator="greaterThanOrEqual" showInputMessage="1" showErrorMessage="1" errorTitle="入力してください" sqref="K128:N128" xr:uid="{5E6E0A59-AFD6-EE4C-9A41-6D22AB98DBF0}">
      <formula1>0</formula1>
    </dataValidation>
    <dataValidation type="decimal" operator="greaterThanOrEqual" showInputMessage="1" showErrorMessage="1" errorTitle="入力してください" sqref="R76 P62 V62 P70:P71 V66:V67 P66:P67 V70:V71 P74 V74" xr:uid="{7EC234D7-5800-EE4E-8CFC-2F338625C0BE}">
      <formula1>0</formula1>
    </dataValidation>
    <dataValidation type="whole" operator="greaterThanOrEqual" showInputMessage="1" showErrorMessage="1" errorTitle="選択してください" sqref="AA40 AA44 AA48 AA52" xr:uid="{F8378A04-A538-884B-8EAC-747069BA2119}">
      <formula1>0</formula1>
    </dataValidation>
    <dataValidation type="whole" operator="greaterThanOrEqual" showInputMessage="1" showErrorMessage="1" sqref="S145 S114:Y114 S116:Y116 S118:Y118 S120:Y120 S122:Y122 S124:Y124" xr:uid="{21C0F11F-3867-A743-AE41-3543C5AB2643}">
      <formula1>0</formula1>
    </dataValidation>
    <dataValidation type="whole" operator="greaterThanOrEqual" allowBlank="1" showInputMessage="1" showErrorMessage="1" sqref="AE146" xr:uid="{7629306F-A7E1-464B-8C9B-A264F6B1EC9D}">
      <formula1>0</formula1>
    </dataValidation>
    <dataValidation type="whole" operator="greaterThanOrEqual" allowBlank="1" showInputMessage="1" showErrorMessage="1" errorTitle="数字で入力してください" sqref="O103:R103 O105:R105 O107:R107 W105:Z105 W107:Z107" xr:uid="{0B4E97EA-7AD0-5E4F-B3F3-9417F4755022}">
      <formula1>0</formula1>
    </dataValidation>
    <dataValidation type="decimal" operator="greaterThanOrEqual" allowBlank="1" showInputMessage="1" showErrorMessage="1" sqref="U78:V78" xr:uid="{840E043F-BC80-4CF7-8E43-BCDEA7719B7E}">
      <formula1>0</formula1>
    </dataValidation>
    <dataValidation type="list" allowBlank="1" showInputMessage="1" showErrorMessage="1" errorTitle="選択してください" sqref="S156:X156" xr:uid="{D9774554-A3DE-3642-B003-3B88D2B43647}">
      <formula1>"加入済,申請中（申請予定を含む）,加入しない"</formula1>
    </dataValidation>
    <dataValidation type="textLength" operator="greaterThanOrEqual" allowBlank="1" showInputMessage="1" showErrorMessage="1" errorTitle="入力してください" sqref="K24:AF24 K27:AF27 Q83:R83" xr:uid="{F205A03D-EAE3-4319-8566-80EB4D124BC5}">
      <formula1>1</formula1>
    </dataValidation>
    <dataValidation type="textLength" operator="lessThanOrEqual" allowBlank="1" showInputMessage="1" showErrorMessage="1" errorTitle="入力してください" sqref="O88:P88" xr:uid="{37975224-651E-4128-92F7-E19ED74BB3A9}">
      <formula1>16</formula1>
    </dataValidation>
    <dataValidation type="textLength" operator="lessThanOrEqual" allowBlank="1" showInputMessage="1" showErrorMessage="1" errorTitle="入力してください" sqref="O93:P94 R93" xr:uid="{2635A91E-0815-40DE-9A5A-79263A61A2DC}">
      <formula1>10</formula1>
    </dataValidation>
    <dataValidation type="textLength" operator="lessThanOrEqual" allowBlank="1" showInputMessage="1" showErrorMessage="1" errorTitle="入力してください" sqref="Q149:AE151" xr:uid="{BB3BB156-0B05-4050-B511-B872120826E1}">
      <formula1>60</formula1>
    </dataValidation>
    <dataValidation type="textLength" operator="lessThanOrEqual" allowBlank="1" showInputMessage="1" showErrorMessage="1" sqref="T93:AF93" xr:uid="{B63CBC5F-6DE9-2441-9015-915FD92A361E}">
      <formula1>250</formula1>
    </dataValidation>
    <dataValidation type="list" allowBlank="1" showInputMessage="1" showErrorMessage="1" errorTitle="選択してください" sqref="S154:X154 S158:X158 S160:X160" xr:uid="{BA628F5B-3967-9149-A317-92561C706DD0}">
      <formula1>"加入済,加入しない"</formula1>
    </dataValidation>
    <dataValidation type="list" operator="greaterThanOrEqual" allowBlank="1" showInputMessage="1" showErrorMessage="1" errorTitle="選択してください" sqref="M11:N11 M7:N7" xr:uid="{FB892372-E19E-314C-9237-89D3FF40F468}">
      <formula1>"2023,2024"</formula1>
    </dataValidation>
    <dataValidation type="list" allowBlank="1" showInputMessage="1" showErrorMessage="1" sqref="Y18:Z18 P18:Q18" xr:uid="{ECB00D12-4FCF-224B-8D5A-40EBEB8806C3}">
      <formula1>"2035,2034,2033,2032,2031,2030,2029,2028,2027,2026,2025,2024,2023,2022,2021,2020,2019,2018"</formula1>
    </dataValidation>
    <dataValidation type="list" allowBlank="1" showInputMessage="1" showErrorMessage="1" errorTitle="選択してください" sqref="O40 O44 O48 O52 V52 V44 V48 V40" xr:uid="{77FEB7C8-1799-FB4A-8A34-FB17AA21A831}">
      <formula1>"0,5,10,15,20,25,30,35,40,45,50,55"</formula1>
    </dataValidation>
  </dataValidations>
  <pageMargins left="0.70866141732283472" right="0.70866141732283472" top="0.74803149606299213" bottom="0.74803149606299213" header="0.31496062992125984" footer="0.31496062992125984"/>
  <pageSetup paperSize="9" scale="56" orientation="portrait" r:id="rId2"/>
  <rowBreaks count="1" manualBreakCount="1">
    <brk id="95" max="32" man="1"/>
  </rowBreaks>
  <ignoredErrors>
    <ignoredError sqref="N99"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79E032E-5380-A948-A667-C1B40C1E690C}">
          <x14:formula1>
            <xm:f>forSystem!$R$37:$R$50</xm:f>
          </x14:formula1>
          <xm:sqref>R130:S130 R132:S132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1C12-8A00-D241-9D1B-59E769AF186E}">
  <dimension ref="A1:AK54"/>
  <sheetViews>
    <sheetView showGridLines="0" zoomScaleNormal="100" zoomScaleSheetLayoutView="85" zoomScalePageLayoutView="75" workbookViewId="0">
      <selection activeCell="A42" sqref="A42:P42"/>
    </sheetView>
  </sheetViews>
  <sheetFormatPr baseColWidth="10" defaultColWidth="10.5703125" defaultRowHeight="16"/>
  <cols>
    <col min="1" max="31" width="3.7109375" style="26" customWidth="1"/>
    <col min="32" max="32" width="3.28515625" style="26" customWidth="1"/>
    <col min="33" max="36" width="3.7109375" style="26" customWidth="1"/>
    <col min="37" max="37" width="9.42578125" style="26" customWidth="1"/>
    <col min="38" max="78" width="3.7109375" style="26" customWidth="1"/>
    <col min="79" max="16384" width="10.5703125" style="26"/>
  </cols>
  <sheetData>
    <row r="1" spans="1:37" ht="25" customHeight="1">
      <c r="A1" s="279" t="s">
        <v>335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row>
    <row r="2" spans="1:37" ht="17">
      <c r="A2" s="280" t="str">
        <f>forSystem!L33</f>
        <v>令和６年度第１回</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row>
    <row r="4" spans="1:37" ht="17">
      <c r="A4" s="32" t="s">
        <v>348</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7" ht="15" customHeight="1">
      <c r="A5" s="77" t="s">
        <v>322</v>
      </c>
      <c r="B5" s="83"/>
      <c r="C5" s="83"/>
      <c r="D5" s="83"/>
      <c r="E5" s="83"/>
      <c r="F5" s="83"/>
      <c r="G5" s="83"/>
      <c r="H5" s="83"/>
      <c r="I5" s="83"/>
      <c r="J5" s="43"/>
      <c r="K5" s="43"/>
      <c r="L5" s="43"/>
      <c r="M5" s="43"/>
      <c r="N5" s="43"/>
      <c r="O5" s="43"/>
      <c r="P5" s="43"/>
      <c r="Q5" s="43"/>
      <c r="R5" s="43"/>
      <c r="S5" s="43"/>
      <c r="T5" s="43"/>
      <c r="U5" s="43"/>
      <c r="V5" s="43"/>
      <c r="W5" s="43"/>
      <c r="X5" s="43"/>
      <c r="Y5" s="43"/>
      <c r="Z5" s="43"/>
      <c r="AA5" s="43"/>
      <c r="AB5" s="43"/>
      <c r="AC5" s="43"/>
      <c r="AD5" s="43"/>
      <c r="AE5" s="43"/>
      <c r="AF5" s="43"/>
      <c r="AG5" s="43"/>
    </row>
    <row r="6" spans="1:37" ht="15" customHeight="1">
      <c r="A6" s="82" t="s">
        <v>293</v>
      </c>
      <c r="B6" s="82"/>
      <c r="C6" s="82"/>
      <c r="D6" s="82"/>
      <c r="E6" s="82"/>
      <c r="F6" s="82"/>
      <c r="G6" s="82"/>
      <c r="H6" s="82"/>
      <c r="I6" s="82"/>
      <c r="J6" s="34"/>
      <c r="K6" s="43"/>
      <c r="L6" s="43"/>
      <c r="M6" s="51"/>
      <c r="N6" s="43"/>
      <c r="O6" s="43"/>
      <c r="P6" s="43"/>
      <c r="Q6" s="43"/>
      <c r="R6" s="43"/>
      <c r="S6" s="43"/>
      <c r="T6" s="51"/>
      <c r="U6" s="43"/>
      <c r="V6" s="43"/>
      <c r="W6" s="43"/>
      <c r="X6" s="43"/>
      <c r="Y6" s="43"/>
      <c r="Z6" s="43"/>
      <c r="AA6" s="43"/>
      <c r="AB6" s="43"/>
      <c r="AC6" s="43"/>
      <c r="AD6" s="51"/>
      <c r="AE6" s="43"/>
      <c r="AF6" s="43"/>
      <c r="AG6" s="43"/>
    </row>
    <row r="7" spans="1:37" ht="5" customHeight="1">
      <c r="A7" s="603">
        <f ca="1">MAX(INDIRECT(ADDRESS(1,COLUMN())):INDIRECT(ADDRESS(ROW()-1,COLUMN())))+1</f>
        <v>1</v>
      </c>
      <c r="B7" s="401" t="s">
        <v>135</v>
      </c>
      <c r="C7" s="401"/>
      <c r="D7" s="401"/>
      <c r="E7" s="401"/>
      <c r="F7" s="401"/>
      <c r="G7" s="401"/>
      <c r="H7" s="401"/>
      <c r="I7" s="401"/>
      <c r="J7" s="52"/>
      <c r="K7" s="53"/>
      <c r="L7" s="53"/>
      <c r="M7" s="53"/>
      <c r="N7" s="53"/>
      <c r="O7" s="53"/>
      <c r="P7" s="53"/>
      <c r="Q7" s="53"/>
      <c r="R7" s="53"/>
      <c r="S7" s="53"/>
      <c r="T7" s="53"/>
      <c r="U7" s="53"/>
      <c r="V7" s="53"/>
      <c r="W7" s="53"/>
      <c r="X7" s="53"/>
      <c r="Y7" s="53"/>
      <c r="Z7" s="53"/>
      <c r="AA7" s="53"/>
      <c r="AB7" s="53"/>
      <c r="AC7" s="53"/>
      <c r="AD7" s="53"/>
      <c r="AE7" s="53"/>
      <c r="AF7" s="53"/>
      <c r="AG7" s="54"/>
    </row>
    <row r="8" spans="1:37">
      <c r="A8" s="603"/>
      <c r="B8" s="401"/>
      <c r="C8" s="401"/>
      <c r="D8" s="401"/>
      <c r="E8" s="401"/>
      <c r="F8" s="401"/>
      <c r="G8" s="401"/>
      <c r="H8" s="401"/>
      <c r="I8" s="401"/>
      <c r="J8" s="55"/>
      <c r="K8" s="43" t="s">
        <v>27</v>
      </c>
      <c r="L8" s="43"/>
      <c r="M8" s="599">
        <f>forSystem!L32</f>
        <v>2024</v>
      </c>
      <c r="N8" s="599"/>
      <c r="O8" s="43" t="s">
        <v>10</v>
      </c>
      <c r="P8" s="89">
        <f>forSystem!M32</f>
        <v>6</v>
      </c>
      <c r="Q8" s="43" t="s">
        <v>13</v>
      </c>
      <c r="R8" s="89">
        <v>1</v>
      </c>
      <c r="S8" s="36" t="s">
        <v>16</v>
      </c>
      <c r="T8" s="36" t="s">
        <v>17</v>
      </c>
      <c r="U8" s="601">
        <v>2028</v>
      </c>
      <c r="V8" s="602"/>
      <c r="W8" s="43" t="s">
        <v>10</v>
      </c>
      <c r="X8" s="84">
        <v>5</v>
      </c>
      <c r="Y8" s="43" t="s">
        <v>13</v>
      </c>
      <c r="Z8" s="84">
        <v>31</v>
      </c>
      <c r="AA8" s="36" t="s">
        <v>16</v>
      </c>
      <c r="AB8" s="51" t="str">
        <f>IF(OR(U8="",X8="",Z8=""),"※入力してください",IF(DATEDIF(M8&amp;"/"&amp;P8&amp;"/"&amp;R8,U8&amp;"/"&amp;X8&amp;"/"&amp;Z8,"M")&gt;47,"※研修期間は最長４年間です。",""))</f>
        <v/>
      </c>
      <c r="AC8" s="43"/>
      <c r="AD8" s="43"/>
      <c r="AE8" s="43"/>
      <c r="AF8" s="43"/>
      <c r="AG8" s="44"/>
    </row>
    <row r="9" spans="1:37" ht="5" customHeight="1">
      <c r="A9" s="603"/>
      <c r="B9" s="401"/>
      <c r="C9" s="401"/>
      <c r="D9" s="401"/>
      <c r="E9" s="401"/>
      <c r="F9" s="401"/>
      <c r="G9" s="401"/>
      <c r="H9" s="401"/>
      <c r="I9" s="401"/>
      <c r="J9" s="56"/>
      <c r="K9" s="57"/>
      <c r="L9" s="57"/>
      <c r="M9" s="60" t="str">
        <f>IF(OR(M8="",P8="",R8=""),"※入力してください","")</f>
        <v/>
      </c>
      <c r="N9" s="57"/>
      <c r="O9" s="57"/>
      <c r="P9" s="57"/>
      <c r="Q9" s="57"/>
      <c r="R9" s="57"/>
      <c r="S9" s="57"/>
      <c r="T9" s="57"/>
      <c r="U9" s="60"/>
      <c r="V9" s="57"/>
      <c r="W9" s="57"/>
      <c r="X9" s="57"/>
      <c r="Y9" s="57"/>
      <c r="Z9" s="57"/>
      <c r="AA9" s="57"/>
      <c r="AB9" s="57"/>
      <c r="AC9" s="57"/>
      <c r="AD9" s="57"/>
      <c r="AE9" s="57"/>
      <c r="AF9" s="57"/>
      <c r="AG9" s="58"/>
    </row>
    <row r="10" spans="1:37" ht="5" customHeight="1">
      <c r="A10" s="36"/>
      <c r="B10" s="82"/>
      <c r="C10" s="82"/>
      <c r="D10" s="82"/>
      <c r="E10" s="82"/>
      <c r="F10" s="82"/>
      <c r="G10" s="82"/>
      <c r="H10" s="82"/>
      <c r="I10" s="82"/>
      <c r="J10" s="34"/>
      <c r="K10" s="43"/>
      <c r="L10" s="43"/>
      <c r="M10" s="51"/>
      <c r="N10" s="43"/>
      <c r="O10" s="43"/>
      <c r="P10" s="43"/>
      <c r="Q10" s="43"/>
      <c r="R10" s="43"/>
      <c r="S10" s="43"/>
      <c r="T10" s="43"/>
      <c r="U10" s="51"/>
      <c r="V10" s="43"/>
      <c r="W10" s="43"/>
      <c r="X10" s="43"/>
      <c r="Y10" s="43"/>
      <c r="Z10" s="43"/>
      <c r="AA10" s="43"/>
      <c r="AB10" s="43"/>
      <c r="AC10" s="43"/>
      <c r="AD10" s="43"/>
      <c r="AE10" s="43"/>
      <c r="AF10" s="43"/>
      <c r="AG10" s="43"/>
    </row>
    <row r="11" spans="1:37" ht="15" customHeight="1">
      <c r="A11" s="82" t="s">
        <v>294</v>
      </c>
      <c r="B11" s="82"/>
      <c r="C11" s="82"/>
      <c r="D11" s="82"/>
      <c r="E11" s="82"/>
      <c r="F11" s="82"/>
      <c r="G11" s="82"/>
      <c r="H11" s="82"/>
      <c r="I11" s="82"/>
      <c r="J11" s="34"/>
      <c r="K11" s="43"/>
      <c r="L11" s="43"/>
      <c r="M11" s="51"/>
      <c r="N11" s="43"/>
      <c r="O11" s="43"/>
      <c r="P11" s="43"/>
      <c r="Q11" s="43"/>
      <c r="R11" s="43"/>
      <c r="S11" s="43"/>
      <c r="T11" s="51"/>
      <c r="U11" s="43"/>
      <c r="V11" s="43"/>
      <c r="W11" s="43"/>
      <c r="X11" s="43"/>
      <c r="Y11" s="43"/>
      <c r="Z11" s="43"/>
      <c r="AA11" s="43"/>
      <c r="AB11" s="43"/>
      <c r="AC11" s="43"/>
      <c r="AD11" s="51"/>
      <c r="AE11" s="43"/>
      <c r="AF11" s="43"/>
      <c r="AG11" s="43"/>
      <c r="AK11" s="169"/>
    </row>
    <row r="12" spans="1:37" s="149" customFormat="1" ht="30" customHeight="1">
      <c r="A12" s="600" t="s">
        <v>1346</v>
      </c>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K12" s="169"/>
    </row>
    <row r="13" spans="1:37" ht="5" customHeight="1">
      <c r="A13" s="603">
        <f ca="1">MAX(INDIRECT(ADDRESS(1,COLUMN())):INDIRECT(ADDRESS(ROW()-1,COLUMN())))+1</f>
        <v>2</v>
      </c>
      <c r="B13" s="401" t="s">
        <v>295</v>
      </c>
      <c r="C13" s="401"/>
      <c r="D13" s="401"/>
      <c r="E13" s="401"/>
      <c r="F13" s="401"/>
      <c r="G13" s="401"/>
      <c r="H13" s="401"/>
      <c r="I13" s="401"/>
      <c r="J13" s="52"/>
      <c r="K13" s="53"/>
      <c r="L13" s="53"/>
      <c r="M13" s="53"/>
      <c r="N13" s="53"/>
      <c r="O13" s="53"/>
      <c r="P13" s="53"/>
      <c r="Q13" s="53"/>
      <c r="R13" s="53"/>
      <c r="S13" s="53"/>
      <c r="T13" s="53"/>
      <c r="U13" s="53"/>
      <c r="V13" s="53"/>
      <c r="W13" s="53"/>
      <c r="X13" s="53"/>
      <c r="Y13" s="53"/>
      <c r="Z13" s="53"/>
      <c r="AA13" s="53"/>
      <c r="AB13" s="53"/>
      <c r="AC13" s="53"/>
      <c r="AD13" s="53"/>
      <c r="AE13" s="53"/>
      <c r="AF13" s="53"/>
      <c r="AG13" s="54"/>
    </row>
    <row r="14" spans="1:37" ht="15" customHeight="1">
      <c r="A14" s="603"/>
      <c r="B14" s="401"/>
      <c r="C14" s="401"/>
      <c r="D14" s="401"/>
      <c r="E14" s="401"/>
      <c r="F14" s="401"/>
      <c r="G14" s="401"/>
      <c r="H14" s="401"/>
      <c r="I14" s="401"/>
      <c r="J14" s="55"/>
      <c r="K14" s="471"/>
      <c r="L14" s="472"/>
      <c r="M14" s="472"/>
      <c r="N14" s="472"/>
      <c r="O14" s="472"/>
      <c r="P14" s="472"/>
      <c r="Q14" s="472"/>
      <c r="R14" s="472"/>
      <c r="S14" s="472"/>
      <c r="T14" s="472"/>
      <c r="U14" s="472"/>
      <c r="V14" s="473"/>
      <c r="W14" s="36"/>
      <c r="X14" s="93" t="str">
        <f>IF(K14="","※入力してください","")</f>
        <v>※入力してください</v>
      </c>
      <c r="Y14" s="36"/>
      <c r="Z14" s="36"/>
      <c r="AA14" s="36"/>
      <c r="AB14" s="36"/>
      <c r="AC14" s="36"/>
      <c r="AD14" s="36"/>
      <c r="AE14" s="36"/>
      <c r="AF14" s="43"/>
      <c r="AG14" s="44"/>
    </row>
    <row r="15" spans="1:37" ht="5" customHeight="1">
      <c r="A15" s="603"/>
      <c r="B15" s="401"/>
      <c r="C15" s="401"/>
      <c r="D15" s="401"/>
      <c r="E15" s="401"/>
      <c r="F15" s="401"/>
      <c r="G15" s="401"/>
      <c r="H15" s="401"/>
      <c r="I15" s="401"/>
      <c r="J15" s="56"/>
      <c r="K15" s="57"/>
      <c r="L15" s="57"/>
      <c r="M15" s="60"/>
      <c r="N15" s="57"/>
      <c r="O15" s="57"/>
      <c r="P15" s="57"/>
      <c r="Q15" s="57"/>
      <c r="R15" s="57"/>
      <c r="S15" s="57"/>
      <c r="T15" s="57"/>
      <c r="U15" s="60"/>
      <c r="V15" s="57"/>
      <c r="W15" s="57"/>
      <c r="X15" s="57"/>
      <c r="Y15" s="57"/>
      <c r="Z15" s="57"/>
      <c r="AA15" s="57"/>
      <c r="AB15" s="57"/>
      <c r="AC15" s="57"/>
      <c r="AD15" s="57"/>
      <c r="AE15" s="57"/>
      <c r="AF15" s="57"/>
      <c r="AG15" s="58"/>
    </row>
    <row r="16" spans="1:37" ht="15" customHeight="1">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1:33" ht="15" customHeight="1">
      <c r="A17" s="43" t="s">
        <v>296</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row>
    <row r="18" spans="1:33" ht="15" customHeight="1">
      <c r="A18" s="43" t="s">
        <v>297</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row>
    <row r="19" spans="1:33" ht="5" customHeight="1">
      <c r="A19" s="603">
        <f ca="1">MAX(INDIRECT(ADDRESS(1,COLUMN())):INDIRECT(ADDRESS(ROW()-1,COLUMN())))+1</f>
        <v>3</v>
      </c>
      <c r="B19" s="493" t="s">
        <v>134</v>
      </c>
      <c r="C19" s="463"/>
      <c r="D19" s="463"/>
      <c r="E19" s="463"/>
      <c r="F19" s="463"/>
      <c r="G19" s="463"/>
      <c r="H19" s="463"/>
      <c r="I19" s="464"/>
      <c r="J19" s="135"/>
      <c r="K19" s="136"/>
      <c r="L19" s="136"/>
      <c r="M19" s="136"/>
      <c r="N19" s="78"/>
      <c r="O19" s="53"/>
      <c r="P19" s="53"/>
      <c r="Q19" s="53"/>
      <c r="R19" s="53"/>
      <c r="S19" s="53"/>
      <c r="T19" s="53"/>
      <c r="U19" s="54"/>
      <c r="V19" s="135"/>
      <c r="W19" s="136"/>
      <c r="X19" s="136"/>
      <c r="Y19" s="136"/>
      <c r="Z19" s="78"/>
      <c r="AA19" s="53"/>
      <c r="AB19" s="53"/>
      <c r="AC19" s="53"/>
      <c r="AD19" s="53"/>
      <c r="AE19" s="53"/>
      <c r="AF19" s="53"/>
      <c r="AG19" s="54"/>
    </row>
    <row r="20" spans="1:33" ht="15" customHeight="1">
      <c r="A20" s="603"/>
      <c r="B20" s="465"/>
      <c r="C20" s="466"/>
      <c r="D20" s="466"/>
      <c r="E20" s="466"/>
      <c r="F20" s="466"/>
      <c r="G20" s="466"/>
      <c r="H20" s="466"/>
      <c r="I20" s="467"/>
      <c r="J20" s="137"/>
      <c r="K20" s="43" t="s">
        <v>222</v>
      </c>
      <c r="L20" s="43"/>
      <c r="M20" s="474"/>
      <c r="N20" s="475"/>
      <c r="O20" s="476"/>
      <c r="P20" s="34"/>
      <c r="R20" s="23" t="str">
        <f>IF(M20="","※入力してください","")</f>
        <v>※入力してください</v>
      </c>
      <c r="U20" s="101"/>
      <c r="V20" s="137"/>
      <c r="W20" s="43" t="s">
        <v>222</v>
      </c>
      <c r="X20" s="43"/>
      <c r="Y20" s="474"/>
      <c r="Z20" s="475"/>
      <c r="AA20" s="476"/>
      <c r="AB20" s="34"/>
      <c r="AC20" s="23"/>
      <c r="AG20" s="101"/>
    </row>
    <row r="21" spans="1:33" ht="5" customHeight="1">
      <c r="A21" s="603"/>
      <c r="B21" s="465"/>
      <c r="C21" s="466"/>
      <c r="D21" s="466"/>
      <c r="E21" s="466"/>
      <c r="F21" s="466"/>
      <c r="G21" s="466"/>
      <c r="H21" s="466"/>
      <c r="I21" s="467"/>
      <c r="J21" s="137"/>
      <c r="K21" s="43"/>
      <c r="L21" s="43"/>
      <c r="M21" s="43"/>
      <c r="N21" s="43"/>
      <c r="O21" s="43"/>
      <c r="P21" s="34"/>
      <c r="Q21" s="43"/>
      <c r="R21" s="43"/>
      <c r="S21" s="43"/>
      <c r="T21" s="43"/>
      <c r="U21" s="44"/>
      <c r="V21" s="137"/>
      <c r="W21" s="43"/>
      <c r="X21" s="43"/>
      <c r="Y21" s="43"/>
      <c r="Z21" s="43"/>
      <c r="AA21" s="43"/>
      <c r="AB21" s="34"/>
      <c r="AC21" s="43"/>
      <c r="AD21" s="43"/>
      <c r="AE21" s="43"/>
      <c r="AF21" s="43"/>
      <c r="AG21" s="44"/>
    </row>
    <row r="22" spans="1:33" ht="15" customHeight="1">
      <c r="A22" s="603"/>
      <c r="B22" s="465"/>
      <c r="C22" s="466"/>
      <c r="D22" s="466"/>
      <c r="E22" s="466"/>
      <c r="F22" s="466"/>
      <c r="G22" s="466"/>
      <c r="H22" s="466"/>
      <c r="I22" s="467"/>
      <c r="J22" s="137"/>
      <c r="K22" s="43" t="s">
        <v>1057</v>
      </c>
      <c r="L22" s="43"/>
      <c r="M22" s="474"/>
      <c r="N22" s="475"/>
      <c r="O22" s="476"/>
      <c r="P22" s="103" t="s">
        <v>150</v>
      </c>
      <c r="R22" s="23" t="str">
        <f>IF(M22="","※入力してください","")</f>
        <v>※入力してください</v>
      </c>
      <c r="S22" s="43"/>
      <c r="T22" s="43"/>
      <c r="U22" s="44"/>
      <c r="V22" s="137"/>
      <c r="W22" s="43" t="s">
        <v>37</v>
      </c>
      <c r="X22" s="43"/>
      <c r="Y22" s="474"/>
      <c r="Z22" s="475"/>
      <c r="AA22" s="476"/>
      <c r="AB22" s="103" t="s">
        <v>150</v>
      </c>
      <c r="AC22" s="23"/>
      <c r="AD22" s="43"/>
      <c r="AE22" s="43"/>
      <c r="AF22" s="43"/>
      <c r="AG22" s="44"/>
    </row>
    <row r="23" spans="1:33" ht="5" customHeight="1">
      <c r="A23" s="603"/>
      <c r="B23" s="465"/>
      <c r="C23" s="466"/>
      <c r="D23" s="466"/>
      <c r="E23" s="466"/>
      <c r="F23" s="466"/>
      <c r="G23" s="466"/>
      <c r="H23" s="466"/>
      <c r="I23" s="467"/>
      <c r="J23" s="137"/>
      <c r="K23" s="82"/>
      <c r="L23" s="82"/>
      <c r="M23" s="82"/>
      <c r="N23" s="34"/>
      <c r="O23" s="34"/>
      <c r="P23" s="34"/>
      <c r="Q23" s="34"/>
      <c r="R23" s="34"/>
      <c r="S23" s="34"/>
      <c r="T23" s="34"/>
      <c r="U23" s="100"/>
      <c r="V23" s="137"/>
      <c r="W23" s="82"/>
      <c r="X23" s="82"/>
      <c r="Y23" s="82"/>
      <c r="Z23" s="34"/>
      <c r="AA23" s="34"/>
      <c r="AB23" s="34"/>
      <c r="AC23" s="34"/>
      <c r="AD23" s="34"/>
      <c r="AE23" s="34"/>
      <c r="AF23" s="34"/>
      <c r="AG23" s="100"/>
    </row>
    <row r="24" spans="1:33" ht="15" customHeight="1">
      <c r="A24" s="603"/>
      <c r="B24" s="465"/>
      <c r="C24" s="466"/>
      <c r="D24" s="466"/>
      <c r="E24" s="466"/>
      <c r="F24" s="466"/>
      <c r="G24" s="466"/>
      <c r="H24" s="466"/>
      <c r="I24" s="467"/>
      <c r="J24" s="137"/>
      <c r="K24" s="43" t="s">
        <v>39</v>
      </c>
      <c r="L24" s="43"/>
      <c r="M24" s="471"/>
      <c r="N24" s="472"/>
      <c r="O24" s="472"/>
      <c r="P24" s="473"/>
      <c r="Q24" s="103" t="s">
        <v>150</v>
      </c>
      <c r="S24" s="23" t="str">
        <f>IF(M24="","※入力してください","")</f>
        <v>※入力してください</v>
      </c>
      <c r="T24" s="34"/>
      <c r="U24" s="100"/>
      <c r="V24" s="137"/>
      <c r="W24" s="43" t="s">
        <v>39</v>
      </c>
      <c r="X24" s="43"/>
      <c r="Y24" s="471"/>
      <c r="Z24" s="472"/>
      <c r="AA24" s="472"/>
      <c r="AB24" s="473"/>
      <c r="AC24" s="103" t="s">
        <v>150</v>
      </c>
      <c r="AD24" s="23"/>
      <c r="AE24" s="34"/>
      <c r="AF24" s="34"/>
      <c r="AG24" s="100"/>
    </row>
    <row r="25" spans="1:33" ht="5" customHeight="1">
      <c r="A25" s="603"/>
      <c r="B25" s="465"/>
      <c r="C25" s="466"/>
      <c r="D25" s="466"/>
      <c r="E25" s="466"/>
      <c r="F25" s="466"/>
      <c r="G25" s="466"/>
      <c r="H25" s="466"/>
      <c r="I25" s="467"/>
      <c r="J25" s="137"/>
      <c r="K25" s="82"/>
      <c r="L25" s="82"/>
      <c r="M25" s="82"/>
      <c r="N25" s="34"/>
      <c r="O25" s="34"/>
      <c r="P25" s="34"/>
      <c r="Q25" s="102"/>
      <c r="R25" s="34"/>
      <c r="S25" s="34"/>
      <c r="T25" s="34"/>
      <c r="U25" s="100"/>
      <c r="V25" s="137"/>
      <c r="W25" s="82"/>
      <c r="X25" s="82"/>
      <c r="Y25" s="82"/>
      <c r="Z25" s="34"/>
      <c r="AA25" s="34"/>
      <c r="AB25" s="34"/>
      <c r="AC25" s="102"/>
      <c r="AD25" s="34"/>
      <c r="AE25" s="34"/>
      <c r="AF25" s="34"/>
      <c r="AG25" s="100"/>
    </row>
    <row r="26" spans="1:33" ht="15" customHeight="1">
      <c r="A26" s="603"/>
      <c r="B26" s="465"/>
      <c r="C26" s="466"/>
      <c r="D26" s="466"/>
      <c r="E26" s="466"/>
      <c r="F26" s="466"/>
      <c r="G26" s="466"/>
      <c r="H26" s="466"/>
      <c r="I26" s="467"/>
      <c r="J26" s="137"/>
      <c r="K26" s="43" t="s">
        <v>383</v>
      </c>
      <c r="L26" s="43"/>
      <c r="M26" s="43"/>
      <c r="N26" s="43"/>
      <c r="O26" s="84"/>
      <c r="P26" s="43" t="s">
        <v>10</v>
      </c>
      <c r="Q26" s="103" t="s">
        <v>151</v>
      </c>
      <c r="S26" s="23" t="str">
        <f>IF(O26="","※入力してください","")</f>
        <v>※入力してください</v>
      </c>
      <c r="T26" s="34"/>
      <c r="U26" s="100"/>
      <c r="V26" s="137"/>
      <c r="W26" s="43" t="s">
        <v>383</v>
      </c>
      <c r="X26" s="43"/>
      <c r="Y26" s="43"/>
      <c r="Z26" s="43"/>
      <c r="AA26" s="84"/>
      <c r="AB26" s="43" t="s">
        <v>10</v>
      </c>
      <c r="AC26" s="103" t="s">
        <v>151</v>
      </c>
      <c r="AD26" s="23"/>
      <c r="AE26" s="34"/>
      <c r="AF26" s="34"/>
      <c r="AG26" s="100"/>
    </row>
    <row r="27" spans="1:33" ht="21" customHeight="1">
      <c r="A27" s="603"/>
      <c r="B27" s="465"/>
      <c r="C27" s="466"/>
      <c r="D27" s="466"/>
      <c r="E27" s="466"/>
      <c r="F27" s="466"/>
      <c r="G27" s="466"/>
      <c r="H27" s="466"/>
      <c r="I27" s="467"/>
      <c r="J27" s="596" t="str">
        <f>IF(O26&lt;&gt;"",IF(O26&lt;5,"※農業経験が５年未満です。研修指導者が役員の場合は、「認定農業者」または「早期経営確立者」を証する書類を提出してください（過去に提出済みの場合は提出不要）",""),"")</f>
        <v/>
      </c>
      <c r="K27" s="597"/>
      <c r="L27" s="597"/>
      <c r="M27" s="597"/>
      <c r="N27" s="597"/>
      <c r="O27" s="597"/>
      <c r="P27" s="597"/>
      <c r="Q27" s="597"/>
      <c r="R27" s="597"/>
      <c r="S27" s="597"/>
      <c r="T27" s="597"/>
      <c r="U27" s="598"/>
      <c r="V27" s="596" t="str">
        <f>IF(AA26&lt;&gt;"",IF(AA26&lt;5,"※農業経験が５年未満です。研修指導者が役員の場合は、「認定農業者」または「早期経営確立者」を証する書類を提出してください（過去に提出済みの場合は提出不要）",""),"")</f>
        <v/>
      </c>
      <c r="W27" s="597"/>
      <c r="X27" s="597"/>
      <c r="Y27" s="597"/>
      <c r="Z27" s="597"/>
      <c r="AA27" s="597"/>
      <c r="AB27" s="597"/>
      <c r="AC27" s="597"/>
      <c r="AD27" s="597"/>
      <c r="AE27" s="597"/>
      <c r="AF27" s="597"/>
      <c r="AG27" s="598"/>
    </row>
    <row r="28" spans="1:33" ht="5" customHeight="1">
      <c r="A28" s="603"/>
      <c r="B28" s="465"/>
      <c r="C28" s="466"/>
      <c r="D28" s="466"/>
      <c r="E28" s="466"/>
      <c r="F28" s="466"/>
      <c r="G28" s="466"/>
      <c r="H28" s="466"/>
      <c r="I28" s="467"/>
      <c r="J28" s="138"/>
      <c r="K28" s="139"/>
      <c r="L28" s="139"/>
      <c r="M28" s="139"/>
      <c r="N28" s="79"/>
      <c r="O28" s="79"/>
      <c r="P28" s="79"/>
      <c r="Q28" s="79"/>
      <c r="R28" s="79"/>
      <c r="S28" s="79"/>
      <c r="T28" s="79"/>
      <c r="U28" s="104"/>
      <c r="V28" s="138"/>
      <c r="W28" s="139"/>
      <c r="X28" s="139"/>
      <c r="Y28" s="139"/>
      <c r="Z28" s="79"/>
      <c r="AA28" s="79"/>
      <c r="AB28" s="79"/>
      <c r="AC28" s="79"/>
      <c r="AD28" s="79"/>
      <c r="AE28" s="79"/>
      <c r="AF28" s="79"/>
      <c r="AG28" s="104"/>
    </row>
    <row r="29" spans="1:33" ht="5" customHeight="1">
      <c r="A29" s="603"/>
      <c r="B29" s="465"/>
      <c r="C29" s="466"/>
      <c r="D29" s="466"/>
      <c r="E29" s="466"/>
      <c r="F29" s="466"/>
      <c r="G29" s="466"/>
      <c r="H29" s="466"/>
      <c r="I29" s="467"/>
      <c r="J29" s="135"/>
      <c r="K29" s="136"/>
      <c r="L29" s="136"/>
      <c r="M29" s="136"/>
      <c r="N29" s="78"/>
      <c r="O29" s="53"/>
      <c r="P29" s="53"/>
      <c r="Q29" s="53"/>
      <c r="R29" s="53"/>
      <c r="S29" s="53"/>
      <c r="T29" s="53"/>
      <c r="U29" s="54"/>
      <c r="V29" s="135"/>
      <c r="W29" s="136"/>
      <c r="X29" s="136"/>
      <c r="Y29" s="136"/>
      <c r="Z29" s="78"/>
      <c r="AA29" s="53"/>
      <c r="AB29" s="53"/>
      <c r="AC29" s="53"/>
      <c r="AD29" s="53"/>
      <c r="AE29" s="53"/>
      <c r="AF29" s="53"/>
      <c r="AG29" s="54"/>
    </row>
    <row r="30" spans="1:33" ht="15" customHeight="1">
      <c r="A30" s="603"/>
      <c r="B30" s="465"/>
      <c r="C30" s="466"/>
      <c r="D30" s="466"/>
      <c r="E30" s="466"/>
      <c r="F30" s="466"/>
      <c r="G30" s="466"/>
      <c r="H30" s="466"/>
      <c r="I30" s="467"/>
      <c r="J30" s="137"/>
      <c r="K30" s="43" t="s">
        <v>222</v>
      </c>
      <c r="L30" s="43"/>
      <c r="M30" s="474"/>
      <c r="N30" s="475"/>
      <c r="O30" s="476"/>
      <c r="P30" s="34"/>
      <c r="Q30" s="23"/>
      <c r="U30" s="101"/>
      <c r="V30" s="137"/>
      <c r="W30" s="43" t="s">
        <v>222</v>
      </c>
      <c r="X30" s="43"/>
      <c r="Y30" s="474"/>
      <c r="Z30" s="475"/>
      <c r="AA30" s="476"/>
      <c r="AB30" s="34"/>
      <c r="AC30" s="23"/>
      <c r="AG30" s="101"/>
    </row>
    <row r="31" spans="1:33" ht="5" customHeight="1">
      <c r="A31" s="603"/>
      <c r="B31" s="465"/>
      <c r="C31" s="466"/>
      <c r="D31" s="466"/>
      <c r="E31" s="466"/>
      <c r="F31" s="466"/>
      <c r="G31" s="466"/>
      <c r="H31" s="466"/>
      <c r="I31" s="467"/>
      <c r="J31" s="137"/>
      <c r="K31" s="43"/>
      <c r="L31" s="43"/>
      <c r="M31" s="43"/>
      <c r="N31" s="43"/>
      <c r="O31" s="43"/>
      <c r="P31" s="34"/>
      <c r="Q31" s="43"/>
      <c r="R31" s="43"/>
      <c r="S31" s="43"/>
      <c r="T31" s="43"/>
      <c r="U31" s="44"/>
      <c r="V31" s="137"/>
      <c r="W31" s="43"/>
      <c r="X31" s="43"/>
      <c r="Y31" s="43"/>
      <c r="Z31" s="43"/>
      <c r="AA31" s="43"/>
      <c r="AB31" s="34"/>
      <c r="AC31" s="43"/>
      <c r="AD31" s="43"/>
      <c r="AE31" s="43"/>
      <c r="AF31" s="43"/>
      <c r="AG31" s="44"/>
    </row>
    <row r="32" spans="1:33" ht="15" customHeight="1">
      <c r="A32" s="603"/>
      <c r="B32" s="465"/>
      <c r="C32" s="466"/>
      <c r="D32" s="466"/>
      <c r="E32" s="466"/>
      <c r="F32" s="466"/>
      <c r="G32" s="466"/>
      <c r="H32" s="466"/>
      <c r="I32" s="467"/>
      <c r="J32" s="137"/>
      <c r="K32" s="43" t="s">
        <v>37</v>
      </c>
      <c r="L32" s="43"/>
      <c r="M32" s="474"/>
      <c r="N32" s="475"/>
      <c r="O32" s="476"/>
      <c r="P32" s="103" t="s">
        <v>150</v>
      </c>
      <c r="Q32" s="23"/>
      <c r="R32" s="43"/>
      <c r="S32" s="43"/>
      <c r="T32" s="43"/>
      <c r="U32" s="44"/>
      <c r="V32" s="137"/>
      <c r="W32" s="43" t="s">
        <v>37</v>
      </c>
      <c r="X32" s="43"/>
      <c r="Y32" s="474"/>
      <c r="Z32" s="475"/>
      <c r="AA32" s="476"/>
      <c r="AB32" s="103" t="s">
        <v>150</v>
      </c>
      <c r="AC32" s="23"/>
      <c r="AD32" s="43"/>
      <c r="AE32" s="43"/>
      <c r="AF32" s="43"/>
      <c r="AG32" s="44"/>
    </row>
    <row r="33" spans="1:34" ht="5" customHeight="1">
      <c r="A33" s="603"/>
      <c r="B33" s="465"/>
      <c r="C33" s="466"/>
      <c r="D33" s="466"/>
      <c r="E33" s="466"/>
      <c r="F33" s="466"/>
      <c r="G33" s="466"/>
      <c r="H33" s="466"/>
      <c r="I33" s="467"/>
      <c r="J33" s="137"/>
      <c r="K33" s="82"/>
      <c r="L33" s="82"/>
      <c r="M33" s="82"/>
      <c r="N33" s="34"/>
      <c r="O33" s="34"/>
      <c r="P33" s="34"/>
      <c r="Q33" s="34"/>
      <c r="R33" s="34"/>
      <c r="S33" s="34"/>
      <c r="T33" s="34"/>
      <c r="U33" s="100"/>
      <c r="V33" s="137"/>
      <c r="W33" s="82"/>
      <c r="X33" s="82"/>
      <c r="Y33" s="82"/>
      <c r="Z33" s="34"/>
      <c r="AA33" s="34"/>
      <c r="AB33" s="34"/>
      <c r="AC33" s="34"/>
      <c r="AD33" s="34"/>
      <c r="AE33" s="34"/>
      <c r="AF33" s="34"/>
      <c r="AG33" s="100"/>
    </row>
    <row r="34" spans="1:34" ht="15" customHeight="1">
      <c r="A34" s="603"/>
      <c r="B34" s="465"/>
      <c r="C34" s="466"/>
      <c r="D34" s="466"/>
      <c r="E34" s="466"/>
      <c r="F34" s="466"/>
      <c r="G34" s="466"/>
      <c r="H34" s="466"/>
      <c r="I34" s="467"/>
      <c r="J34" s="137"/>
      <c r="K34" s="43" t="s">
        <v>39</v>
      </c>
      <c r="L34" s="43"/>
      <c r="M34" s="471"/>
      <c r="N34" s="472"/>
      <c r="O34" s="472"/>
      <c r="P34" s="473"/>
      <c r="Q34" s="103" t="s">
        <v>150</v>
      </c>
      <c r="R34" s="23"/>
      <c r="S34" s="34"/>
      <c r="T34" s="34"/>
      <c r="U34" s="100"/>
      <c r="V34" s="137"/>
      <c r="W34" s="43" t="s">
        <v>39</v>
      </c>
      <c r="X34" s="43"/>
      <c r="Y34" s="471"/>
      <c r="Z34" s="472"/>
      <c r="AA34" s="472"/>
      <c r="AB34" s="473"/>
      <c r="AC34" s="103" t="s">
        <v>150</v>
      </c>
      <c r="AD34" s="23"/>
      <c r="AE34" s="34"/>
      <c r="AF34" s="34"/>
      <c r="AG34" s="100"/>
    </row>
    <row r="35" spans="1:34" ht="5" customHeight="1">
      <c r="A35" s="603"/>
      <c r="B35" s="465"/>
      <c r="C35" s="466"/>
      <c r="D35" s="466"/>
      <c r="E35" s="466"/>
      <c r="F35" s="466"/>
      <c r="G35" s="466"/>
      <c r="H35" s="466"/>
      <c r="I35" s="467"/>
      <c r="J35" s="137"/>
      <c r="K35" s="82"/>
      <c r="L35" s="82"/>
      <c r="M35" s="82"/>
      <c r="N35" s="34"/>
      <c r="O35" s="34"/>
      <c r="P35" s="34"/>
      <c r="Q35" s="102"/>
      <c r="R35" s="34"/>
      <c r="S35" s="34"/>
      <c r="T35" s="34"/>
      <c r="U35" s="100"/>
      <c r="V35" s="137"/>
      <c r="W35" s="82"/>
      <c r="X35" s="82"/>
      <c r="Y35" s="82"/>
      <c r="Z35" s="34"/>
      <c r="AA35" s="34"/>
      <c r="AB35" s="34"/>
      <c r="AC35" s="102"/>
      <c r="AD35" s="34"/>
      <c r="AE35" s="34"/>
      <c r="AF35" s="34"/>
      <c r="AG35" s="100"/>
    </row>
    <row r="36" spans="1:34" ht="15" customHeight="1">
      <c r="A36" s="603"/>
      <c r="B36" s="465"/>
      <c r="C36" s="466"/>
      <c r="D36" s="466"/>
      <c r="E36" s="466"/>
      <c r="F36" s="466"/>
      <c r="G36" s="466"/>
      <c r="H36" s="466"/>
      <c r="I36" s="467"/>
      <c r="J36" s="137"/>
      <c r="K36" s="43" t="s">
        <v>383</v>
      </c>
      <c r="L36" s="43"/>
      <c r="M36" s="43"/>
      <c r="N36" s="43"/>
      <c r="O36" s="84"/>
      <c r="P36" s="43" t="s">
        <v>10</v>
      </c>
      <c r="Q36" s="103" t="s">
        <v>151</v>
      </c>
      <c r="R36" s="23"/>
      <c r="S36" s="34"/>
      <c r="T36" s="34"/>
      <c r="U36" s="100"/>
      <c r="V36" s="137"/>
      <c r="W36" s="43" t="s">
        <v>383</v>
      </c>
      <c r="X36" s="43"/>
      <c r="Y36" s="43"/>
      <c r="Z36" s="43"/>
      <c r="AA36" s="84"/>
      <c r="AB36" s="43" t="s">
        <v>10</v>
      </c>
      <c r="AC36" s="103" t="s">
        <v>151</v>
      </c>
      <c r="AD36" s="23"/>
      <c r="AE36" s="34"/>
      <c r="AF36" s="34"/>
      <c r="AG36" s="100"/>
    </row>
    <row r="37" spans="1:34" ht="21" customHeight="1">
      <c r="A37" s="603"/>
      <c r="B37" s="465"/>
      <c r="C37" s="466"/>
      <c r="D37" s="466"/>
      <c r="E37" s="466"/>
      <c r="F37" s="466"/>
      <c r="G37" s="466"/>
      <c r="H37" s="466"/>
      <c r="I37" s="467"/>
      <c r="J37" s="596" t="str">
        <f>IF(O36&lt;&gt;"",IF(O36&lt;5,"※農業経験が５年未満です。研修指導者が役員の場合は、「認定農業者」または「早期経営確立者」を証する書類を提出してください（過去に提出済みの場合は提出不要）",""),"")</f>
        <v/>
      </c>
      <c r="K37" s="597"/>
      <c r="L37" s="597"/>
      <c r="M37" s="597"/>
      <c r="N37" s="597"/>
      <c r="O37" s="597"/>
      <c r="P37" s="597"/>
      <c r="Q37" s="597"/>
      <c r="R37" s="597"/>
      <c r="S37" s="597"/>
      <c r="T37" s="597"/>
      <c r="U37" s="598"/>
      <c r="V37" s="596" t="str">
        <f>IF(AA36&lt;&gt;"",IF(AA36&lt;5,"※農業経験が５年未満です。研修指導者が役員の場合は、「認定農業者」または「早期経営確立者」を証する書類を提出してください（過去に提出済みの場合は提出不要）",""),"")</f>
        <v/>
      </c>
      <c r="W37" s="597"/>
      <c r="X37" s="597"/>
      <c r="Y37" s="597"/>
      <c r="Z37" s="597"/>
      <c r="AA37" s="597"/>
      <c r="AB37" s="597"/>
      <c r="AC37" s="597"/>
      <c r="AD37" s="597"/>
      <c r="AE37" s="597"/>
      <c r="AF37" s="597"/>
      <c r="AG37" s="598"/>
    </row>
    <row r="38" spans="1:34" ht="5" customHeight="1">
      <c r="A38" s="603"/>
      <c r="B38" s="468"/>
      <c r="C38" s="469"/>
      <c r="D38" s="469"/>
      <c r="E38" s="469"/>
      <c r="F38" s="469"/>
      <c r="G38" s="469"/>
      <c r="H38" s="469"/>
      <c r="I38" s="470"/>
      <c r="J38" s="138"/>
      <c r="K38" s="139"/>
      <c r="L38" s="139"/>
      <c r="M38" s="139"/>
      <c r="N38" s="79"/>
      <c r="O38" s="79"/>
      <c r="P38" s="79"/>
      <c r="Q38" s="79"/>
      <c r="R38" s="79"/>
      <c r="S38" s="79"/>
      <c r="T38" s="79"/>
      <c r="U38" s="104"/>
      <c r="V38" s="138"/>
      <c r="W38" s="139"/>
      <c r="X38" s="139"/>
      <c r="Y38" s="139"/>
      <c r="Z38" s="79"/>
      <c r="AA38" s="79"/>
      <c r="AB38" s="79"/>
      <c r="AC38" s="79"/>
      <c r="AD38" s="79"/>
      <c r="AE38" s="79"/>
      <c r="AF38" s="79"/>
      <c r="AG38" s="104"/>
    </row>
    <row r="39" spans="1:34" ht="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34" ht="30" customHeight="1">
      <c r="A40" s="43" t="s">
        <v>282</v>
      </c>
      <c r="B40" s="43"/>
      <c r="C40" s="43"/>
      <c r="D40" s="51" t="str">
        <f>IF(AND(OR(A42="",Q42=""),K14="就農に関するポータルサイトに掲載している研修計画と異なる"),"※入力してください","")</f>
        <v/>
      </c>
      <c r="E40" s="121"/>
      <c r="F40" s="43"/>
      <c r="G40" s="595" t="s">
        <v>1427</v>
      </c>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34" ht="18" customHeight="1">
      <c r="A41" s="589" t="s">
        <v>145</v>
      </c>
      <c r="B41" s="590"/>
      <c r="C41" s="590"/>
      <c r="D41" s="590"/>
      <c r="E41" s="590"/>
      <c r="F41" s="590"/>
      <c r="G41" s="590"/>
      <c r="H41" s="590"/>
      <c r="I41" s="590"/>
      <c r="J41" s="590"/>
      <c r="K41" s="590"/>
      <c r="L41" s="590"/>
      <c r="M41" s="590"/>
      <c r="N41" s="590"/>
      <c r="O41" s="590"/>
      <c r="P41" s="591"/>
      <c r="Q41" s="128"/>
      <c r="R41" s="129"/>
      <c r="S41" s="129"/>
      <c r="T41" s="129"/>
      <c r="U41" s="129"/>
      <c r="V41" s="129"/>
      <c r="W41" s="129"/>
      <c r="X41" s="129"/>
      <c r="Y41" s="129" t="s">
        <v>278</v>
      </c>
      <c r="Z41" s="129"/>
      <c r="AA41" s="129"/>
      <c r="AB41" s="105"/>
      <c r="AC41" s="105"/>
      <c r="AD41" s="105"/>
      <c r="AE41" s="105"/>
      <c r="AF41" s="105"/>
      <c r="AG41" s="28"/>
    </row>
    <row r="42" spans="1:34" ht="390" customHeight="1">
      <c r="A42" s="586"/>
      <c r="B42" s="587"/>
      <c r="C42" s="587"/>
      <c r="D42" s="587"/>
      <c r="E42" s="587"/>
      <c r="F42" s="587"/>
      <c r="G42" s="587"/>
      <c r="H42" s="587"/>
      <c r="I42" s="587"/>
      <c r="J42" s="587"/>
      <c r="K42" s="587"/>
      <c r="L42" s="587"/>
      <c r="M42" s="587"/>
      <c r="N42" s="587"/>
      <c r="O42" s="587"/>
      <c r="P42" s="588"/>
      <c r="Q42" s="592"/>
      <c r="R42" s="593"/>
      <c r="S42" s="593"/>
      <c r="T42" s="593"/>
      <c r="U42" s="593"/>
      <c r="V42" s="593"/>
      <c r="W42" s="593"/>
      <c r="X42" s="593"/>
      <c r="Y42" s="593"/>
      <c r="Z42" s="593"/>
      <c r="AA42" s="593"/>
      <c r="AB42" s="593"/>
      <c r="AC42" s="593"/>
      <c r="AD42" s="593"/>
      <c r="AE42" s="593"/>
      <c r="AF42" s="593"/>
      <c r="AG42" s="594"/>
      <c r="AH42" s="29"/>
    </row>
    <row r="43" spans="1:34" ht="1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row>
    <row r="44" spans="1:34" ht="15" customHeight="1">
      <c r="A44" s="43" t="s">
        <v>40</v>
      </c>
      <c r="B44" s="43"/>
      <c r="C44" s="43"/>
      <c r="D44" s="51" t="str">
        <f>IF(AND(OR(A46="",Q46=""),K14="就農に関するポータルサイトに掲載している研修計画と異なる"),"※入力してください","")</f>
        <v/>
      </c>
      <c r="E44" s="121"/>
      <c r="F44" s="43"/>
      <c r="G44" s="126" t="s">
        <v>1056</v>
      </c>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row>
    <row r="45" spans="1:34" ht="15" customHeight="1">
      <c r="A45" s="589" t="s">
        <v>145</v>
      </c>
      <c r="B45" s="590"/>
      <c r="C45" s="590"/>
      <c r="D45" s="590"/>
      <c r="E45" s="590"/>
      <c r="F45" s="590"/>
      <c r="G45" s="590"/>
      <c r="H45" s="590"/>
      <c r="I45" s="590"/>
      <c r="J45" s="590"/>
      <c r="K45" s="590"/>
      <c r="L45" s="590"/>
      <c r="M45" s="590"/>
      <c r="N45" s="590"/>
      <c r="O45" s="590"/>
      <c r="P45" s="591"/>
      <c r="Q45" s="128"/>
      <c r="R45" s="129"/>
      <c r="S45" s="129"/>
      <c r="T45" s="129"/>
      <c r="U45" s="129"/>
      <c r="V45" s="129"/>
      <c r="W45" s="129"/>
      <c r="X45" s="129"/>
      <c r="Y45" s="129" t="s">
        <v>278</v>
      </c>
      <c r="Z45" s="129"/>
      <c r="AA45" s="129"/>
      <c r="AB45" s="105"/>
      <c r="AC45" s="105"/>
      <c r="AD45" s="105"/>
      <c r="AE45" s="105"/>
      <c r="AF45" s="105"/>
      <c r="AG45" s="28"/>
    </row>
    <row r="46" spans="1:34" ht="390" customHeight="1">
      <c r="A46" s="586"/>
      <c r="B46" s="587"/>
      <c r="C46" s="587"/>
      <c r="D46" s="587"/>
      <c r="E46" s="587"/>
      <c r="F46" s="587"/>
      <c r="G46" s="587"/>
      <c r="H46" s="587"/>
      <c r="I46" s="587"/>
      <c r="J46" s="587"/>
      <c r="K46" s="587"/>
      <c r="L46" s="587"/>
      <c r="M46" s="587"/>
      <c r="N46" s="587"/>
      <c r="O46" s="587"/>
      <c r="P46" s="588"/>
      <c r="Q46" s="457"/>
      <c r="R46" s="458"/>
      <c r="S46" s="458"/>
      <c r="T46" s="458"/>
      <c r="U46" s="458"/>
      <c r="V46" s="458"/>
      <c r="W46" s="458"/>
      <c r="X46" s="458"/>
      <c r="Y46" s="458"/>
      <c r="Z46" s="458"/>
      <c r="AA46" s="458"/>
      <c r="AB46" s="458"/>
      <c r="AC46" s="458"/>
      <c r="AD46" s="458"/>
      <c r="AE46" s="458"/>
      <c r="AF46" s="458"/>
      <c r="AG46" s="459"/>
    </row>
    <row r="47" spans="1:34" ht="1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row>
    <row r="48" spans="1:34" ht="15" customHeight="1">
      <c r="A48" s="43" t="s">
        <v>298</v>
      </c>
      <c r="B48" s="43"/>
      <c r="C48" s="43"/>
      <c r="D48" s="51" t="str">
        <f>IF(AND(OR(A50="",Q50=""),K14="就農に関するポータルサイトに掲載している研修計画と異なる"),"※入力してください","")</f>
        <v/>
      </c>
      <c r="E48" s="121"/>
      <c r="F48" s="43"/>
      <c r="G48" s="126" t="s">
        <v>1056</v>
      </c>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row>
    <row r="49" spans="1:33" ht="15" customHeight="1">
      <c r="A49" s="589" t="s">
        <v>145</v>
      </c>
      <c r="B49" s="590"/>
      <c r="C49" s="590"/>
      <c r="D49" s="590"/>
      <c r="E49" s="590"/>
      <c r="F49" s="590"/>
      <c r="G49" s="590"/>
      <c r="H49" s="590"/>
      <c r="I49" s="590"/>
      <c r="J49" s="590"/>
      <c r="K49" s="590"/>
      <c r="L49" s="590"/>
      <c r="M49" s="590"/>
      <c r="N49" s="590"/>
      <c r="O49" s="590"/>
      <c r="P49" s="591"/>
      <c r="Q49" s="128"/>
      <c r="R49" s="129"/>
      <c r="S49" s="129"/>
      <c r="T49" s="129"/>
      <c r="U49" s="129"/>
      <c r="V49" s="129"/>
      <c r="W49" s="129"/>
      <c r="X49" s="129"/>
      <c r="Y49" s="129" t="s">
        <v>278</v>
      </c>
      <c r="Z49" s="129"/>
      <c r="AA49" s="129"/>
      <c r="AB49" s="105"/>
      <c r="AC49" s="105"/>
      <c r="AD49" s="105"/>
      <c r="AE49" s="105"/>
      <c r="AF49" s="105"/>
      <c r="AG49" s="28"/>
    </row>
    <row r="50" spans="1:33" ht="390" customHeight="1">
      <c r="A50" s="586"/>
      <c r="B50" s="587"/>
      <c r="C50" s="587"/>
      <c r="D50" s="587"/>
      <c r="E50" s="587"/>
      <c r="F50" s="587"/>
      <c r="G50" s="587"/>
      <c r="H50" s="587"/>
      <c r="I50" s="587"/>
      <c r="J50" s="587"/>
      <c r="K50" s="587"/>
      <c r="L50" s="587"/>
      <c r="M50" s="587"/>
      <c r="N50" s="587"/>
      <c r="O50" s="587"/>
      <c r="P50" s="588"/>
      <c r="Q50" s="457"/>
      <c r="R50" s="458"/>
      <c r="S50" s="458"/>
      <c r="T50" s="458"/>
      <c r="U50" s="458"/>
      <c r="V50" s="458"/>
      <c r="W50" s="458"/>
      <c r="X50" s="458"/>
      <c r="Y50" s="458"/>
      <c r="Z50" s="458"/>
      <c r="AA50" s="458"/>
      <c r="AB50" s="458"/>
      <c r="AC50" s="458"/>
      <c r="AD50" s="458"/>
      <c r="AE50" s="458"/>
      <c r="AF50" s="458"/>
      <c r="AG50" s="459"/>
    </row>
    <row r="51" spans="1:33" ht="1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row>
    <row r="52" spans="1:33" ht="15" customHeight="1">
      <c r="A52" s="43" t="s">
        <v>299</v>
      </c>
      <c r="B52" s="43"/>
      <c r="C52" s="43"/>
      <c r="D52" s="51" t="str">
        <f>IF(AND(OR(A54="",Q54=""),K14="就農に関するポータルサイトに掲載している研修計画と異なる"),"※入力してください","")</f>
        <v/>
      </c>
      <c r="E52" s="121"/>
      <c r="F52" s="43"/>
      <c r="G52" s="126" t="s">
        <v>1056</v>
      </c>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row>
    <row r="53" spans="1:33" ht="15" customHeight="1">
      <c r="A53" s="589" t="s">
        <v>145</v>
      </c>
      <c r="B53" s="590"/>
      <c r="C53" s="590"/>
      <c r="D53" s="590"/>
      <c r="E53" s="590"/>
      <c r="F53" s="590"/>
      <c r="G53" s="590"/>
      <c r="H53" s="590"/>
      <c r="I53" s="590"/>
      <c r="J53" s="590"/>
      <c r="K53" s="590"/>
      <c r="L53" s="590"/>
      <c r="M53" s="590"/>
      <c r="N53" s="590"/>
      <c r="O53" s="590"/>
      <c r="P53" s="591"/>
      <c r="Q53" s="128"/>
      <c r="R53" s="129"/>
      <c r="S53" s="129"/>
      <c r="T53" s="129"/>
      <c r="U53" s="129"/>
      <c r="V53" s="129"/>
      <c r="W53" s="129"/>
      <c r="X53" s="129"/>
      <c r="Y53" s="129" t="s">
        <v>278</v>
      </c>
      <c r="Z53" s="129"/>
      <c r="AA53" s="129"/>
      <c r="AB53" s="105"/>
      <c r="AC53" s="105"/>
      <c r="AD53" s="105"/>
      <c r="AE53" s="105"/>
      <c r="AF53" s="105"/>
      <c r="AG53" s="28"/>
    </row>
    <row r="54" spans="1:33" ht="390" customHeight="1">
      <c r="A54" s="586"/>
      <c r="B54" s="587"/>
      <c r="C54" s="587"/>
      <c r="D54" s="587"/>
      <c r="E54" s="587"/>
      <c r="F54" s="587"/>
      <c r="G54" s="587"/>
      <c r="H54" s="587"/>
      <c r="I54" s="587"/>
      <c r="J54" s="587"/>
      <c r="K54" s="587"/>
      <c r="L54" s="587"/>
      <c r="M54" s="587"/>
      <c r="N54" s="587"/>
      <c r="O54" s="587"/>
      <c r="P54" s="588"/>
      <c r="Q54" s="457"/>
      <c r="R54" s="458"/>
      <c r="S54" s="458"/>
      <c r="T54" s="458"/>
      <c r="U54" s="458"/>
      <c r="V54" s="458"/>
      <c r="W54" s="458"/>
      <c r="X54" s="458"/>
      <c r="Y54" s="458"/>
      <c r="Z54" s="458"/>
      <c r="AA54" s="458"/>
      <c r="AB54" s="458"/>
      <c r="AC54" s="458"/>
      <c r="AD54" s="458"/>
      <c r="AE54" s="458"/>
      <c r="AF54" s="458"/>
      <c r="AG54" s="459"/>
    </row>
  </sheetData>
  <sheetProtection algorithmName="SHA-512" hashValue="l5imVX9lSBhYE17bDqQkxJaqUuYZ1McXrsUCPknC59HPz2laIWzHUcj6QTWD6pk5ewFyjIcHJL35GOHuE5qvPw==" saltValue="JA7KyB8HL3EPg8ESTg4ZTA==" spinCount="100000" sheet="1" selectLockedCells="1"/>
  <mergeCells count="41">
    <mergeCell ref="A1:AG1"/>
    <mergeCell ref="A2:AG2"/>
    <mergeCell ref="M30:O30"/>
    <mergeCell ref="Y30:AA30"/>
    <mergeCell ref="U8:V8"/>
    <mergeCell ref="A13:A15"/>
    <mergeCell ref="B13:I15"/>
    <mergeCell ref="K14:V14"/>
    <mergeCell ref="A19:A38"/>
    <mergeCell ref="B19:I38"/>
    <mergeCell ref="M20:O20"/>
    <mergeCell ref="M32:O32"/>
    <mergeCell ref="A7:A9"/>
    <mergeCell ref="B7:I9"/>
    <mergeCell ref="M22:O22"/>
    <mergeCell ref="Y22:AA22"/>
    <mergeCell ref="M24:P24"/>
    <mergeCell ref="Y24:AB24"/>
    <mergeCell ref="M8:N8"/>
    <mergeCell ref="Y20:AA20"/>
    <mergeCell ref="Y32:AA32"/>
    <mergeCell ref="J27:U27"/>
    <mergeCell ref="V27:AG27"/>
    <mergeCell ref="A12:AG12"/>
    <mergeCell ref="M34:P34"/>
    <mergeCell ref="Y34:AB34"/>
    <mergeCell ref="A41:P41"/>
    <mergeCell ref="A42:P42"/>
    <mergeCell ref="Q42:AG42"/>
    <mergeCell ref="G40:AG40"/>
    <mergeCell ref="J37:U37"/>
    <mergeCell ref="V37:AG37"/>
    <mergeCell ref="A54:P54"/>
    <mergeCell ref="Q54:AG54"/>
    <mergeCell ref="A45:P45"/>
    <mergeCell ref="A46:P46"/>
    <mergeCell ref="Q46:AG46"/>
    <mergeCell ref="A49:P49"/>
    <mergeCell ref="A50:P50"/>
    <mergeCell ref="Q50:AG50"/>
    <mergeCell ref="A53:P53"/>
  </mergeCells>
  <phoneticPr fontId="15"/>
  <conditionalFormatting sqref="A42">
    <cfRule type="expression" dxfId="14" priority="67">
      <formula>AND(A42="",K14="就農に関するポータルサイトに掲載している研修計画と異なる")</formula>
    </cfRule>
  </conditionalFormatting>
  <conditionalFormatting sqref="A46">
    <cfRule type="expression" dxfId="13" priority="18">
      <formula>AND(A46="",K14="就農に関するポータルサイトに掲載している研修計画と異なる")</formula>
    </cfRule>
  </conditionalFormatting>
  <conditionalFormatting sqref="A50">
    <cfRule type="expression" dxfId="12" priority="12">
      <formula>AND(A50="",K14="就農に関するポータルサイトに掲載している研修計画と異なる")</formula>
    </cfRule>
  </conditionalFormatting>
  <conditionalFormatting sqref="A54">
    <cfRule type="expression" dxfId="11" priority="10">
      <formula>AND(A54="",K14="就農に関するポータルサイトに掲載している研修計画と異なる")</formula>
    </cfRule>
  </conditionalFormatting>
  <conditionalFormatting sqref="K14">
    <cfRule type="containsBlanks" dxfId="10" priority="13">
      <formula>LEN(TRIM(K14))=0</formula>
    </cfRule>
  </conditionalFormatting>
  <conditionalFormatting sqref="M20">
    <cfRule type="containsBlanks" dxfId="9" priority="69">
      <formula>LEN(TRIM(M20))=0</formula>
    </cfRule>
  </conditionalFormatting>
  <conditionalFormatting sqref="M22">
    <cfRule type="containsBlanks" dxfId="8" priority="70">
      <formula>LEN(TRIM(M22))=0</formula>
    </cfRule>
  </conditionalFormatting>
  <conditionalFormatting sqref="M8:N8">
    <cfRule type="containsBlanks" dxfId="7" priority="14">
      <formula>LEN(TRIM(M8))=0</formula>
    </cfRule>
  </conditionalFormatting>
  <conditionalFormatting sqref="M24:P24">
    <cfRule type="containsBlanks" dxfId="6" priority="71">
      <formula>LEN(TRIM(M24))=0</formula>
    </cfRule>
  </conditionalFormatting>
  <conditionalFormatting sqref="O26">
    <cfRule type="containsBlanks" dxfId="5" priority="72">
      <formula>LEN(TRIM(O26))=0</formula>
    </cfRule>
  </conditionalFormatting>
  <conditionalFormatting sqref="Q42">
    <cfRule type="expression" dxfId="4" priority="68">
      <formula>AND(Q42="",K14="就農に関するポータルサイトに掲載している研修計画と異なる")</formula>
    </cfRule>
  </conditionalFormatting>
  <conditionalFormatting sqref="Q46">
    <cfRule type="expression" dxfId="3" priority="17">
      <formula>AND(Q46="",K14="就農に関するポータルサイトに掲載している研修計画と異なる")</formula>
    </cfRule>
  </conditionalFormatting>
  <conditionalFormatting sqref="Q50">
    <cfRule type="expression" dxfId="2" priority="11">
      <formula>AND(Q50="",K14="就農に関するポータルサイトに掲載している研修計画と異なる")</formula>
    </cfRule>
  </conditionalFormatting>
  <conditionalFormatting sqref="Q54">
    <cfRule type="expression" dxfId="1" priority="9">
      <formula>AND(Q54="",K14="就農に関するポータルサイトに掲載している研修計画と異なる")</formula>
    </cfRule>
  </conditionalFormatting>
  <conditionalFormatting sqref="U8:V8">
    <cfRule type="containsBlanks" dxfId="0" priority="1">
      <formula>LEN(TRIM(U8))=0</formula>
    </cfRule>
  </conditionalFormatting>
  <dataValidations count="6">
    <dataValidation type="list" allowBlank="1" showInputMessage="1" showErrorMessage="1" sqref="R8 Z8" xr:uid="{64A6158D-8824-A642-85CC-E52B833E0C81}">
      <formula1>"1,2,3,4,5,6,7,8,9,10,11,12,13,14,15,16,17,18,19,20,21,22,23,24,25,26,27,28,29,30,31"</formula1>
    </dataValidation>
    <dataValidation type="list" allowBlank="1" showInputMessage="1" showErrorMessage="1" sqref="P8 X8" xr:uid="{270D2F29-0936-2F4D-AC0B-72595A6104A5}">
      <formula1>"1,2,3,4,5,6,7,8,9,10,11,12"</formula1>
    </dataValidation>
    <dataValidation type="list" allowBlank="1" showInputMessage="1" showErrorMessage="1" sqref="M20:O20 Y20:AA20 M30:O30 Y30:AA30" xr:uid="{44A8ACD3-15EF-1B47-BE45-8E44FBC40BA4}">
      <formula1>"該当する,しない"</formula1>
    </dataValidation>
    <dataValidation type="textLength" operator="lessThanOrEqual" allowBlank="1" showInputMessage="1" showErrorMessage="1" sqref="A42:AG42 A46:AG46 A50:AG50 A54:AG54" xr:uid="{8AD0E18F-8A68-A849-A266-F0F73F779C74}">
      <formula1>1500</formula1>
    </dataValidation>
    <dataValidation type="list" allowBlank="1" showInputMessage="1" showErrorMessage="1" sqref="K14:V14" xr:uid="{BB8D4A76-8B5A-D040-940B-088DF63A61AD}">
      <formula1>"就農に関するポータルサイトに掲載している研修計画,就農に関するポータルサイトに掲載している研修計画と異なる"</formula1>
    </dataValidation>
    <dataValidation type="list" allowBlank="1" showInputMessage="1" showErrorMessage="1" sqref="AA26 O26 O36 AA36" xr:uid="{A0149C97-CC0B-714A-B0C6-5F972C6031BE}">
      <formula1>"1,2,3,4,5,6,7,8,9,10,11,12,13,14,15,16,17,18,19,20,21,22,23,24,25,26,27,28,29,30,31,32,33,34,35,36,37,38,39,40,41,42,43,44,45,46,47,48,49,50,51,52,53,54,55,56,57,58,59,60,61,62,63,64,65,66,67,68,69,70"</formula1>
    </dataValidation>
  </dataValidations>
  <pageMargins left="0.70866141732283472" right="0.70866141732283472" top="0.74803149606299213" bottom="0.74803149606299213" header="0.31496062992125984" footer="0.31496062992125984"/>
  <pageSetup paperSize="9" scale="46" orientation="portrait" r:id="rId1"/>
  <rowBreaks count="1" manualBreakCount="1">
    <brk id="4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3981563-111E-C64D-92E4-CB2870E10158}">
          <x14:formula1>
            <xm:f>forSystem!$R$28:$R$32</xm:f>
          </x14:formula1>
          <xm:sqref>U8:V8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FDF6-48F7-AB40-8853-B44F94AE668B}">
  <sheetPr codeName="Sheet7"/>
  <dimension ref="A1:R501"/>
  <sheetViews>
    <sheetView view="pageBreakPreview" zoomScaleNormal="75" zoomScaleSheetLayoutView="100" zoomScalePageLayoutView="75" workbookViewId="0">
      <selection activeCell="G24" sqref="A1:XFD1048576"/>
    </sheetView>
  </sheetViews>
  <sheetFormatPr baseColWidth="10" defaultColWidth="10.5703125" defaultRowHeight="16"/>
  <cols>
    <col min="1" max="1" width="39" style="176" customWidth="1"/>
    <col min="2" max="2" width="30.5703125" style="176" customWidth="1"/>
    <col min="3" max="3" width="9.42578125" style="176" bestFit="1" customWidth="1"/>
    <col min="4" max="4" width="6.42578125" style="176" bestFit="1" customWidth="1"/>
    <col min="5" max="5" width="15.140625" style="182" bestFit="1" customWidth="1"/>
    <col min="6" max="6" width="36.140625" style="176" customWidth="1"/>
    <col min="7" max="7" width="21" style="176" customWidth="1"/>
    <col min="8" max="17" width="10.5703125" style="176"/>
    <col min="18" max="18" width="26.28515625" style="176" customWidth="1"/>
    <col min="19" max="16384" width="10.5703125" style="176"/>
  </cols>
  <sheetData>
    <row r="1" spans="1:18" ht="20">
      <c r="A1" s="619" t="s">
        <v>413</v>
      </c>
      <c r="B1" s="619"/>
      <c r="C1" s="619"/>
      <c r="D1" s="619"/>
      <c r="E1" s="619"/>
      <c r="F1" s="175"/>
      <c r="H1" s="177" t="s">
        <v>303</v>
      </c>
      <c r="I1" s="177" t="s">
        <v>304</v>
      </c>
      <c r="L1" s="178" t="s">
        <v>305</v>
      </c>
      <c r="M1" s="178" t="s">
        <v>306</v>
      </c>
      <c r="N1" s="178" t="s">
        <v>268</v>
      </c>
      <c r="O1" s="178" t="s">
        <v>311</v>
      </c>
      <c r="R1" s="176" t="s">
        <v>1417</v>
      </c>
    </row>
    <row r="2" spans="1:18" ht="23">
      <c r="A2" s="610" t="s">
        <v>414</v>
      </c>
      <c r="B2" s="610"/>
      <c r="C2" s="179" t="s">
        <v>415</v>
      </c>
      <c r="D2" s="179" t="s">
        <v>416</v>
      </c>
      <c r="E2" s="179" t="s">
        <v>417</v>
      </c>
      <c r="F2" s="179" t="s">
        <v>1046</v>
      </c>
      <c r="H2" s="180" t="s">
        <v>1352</v>
      </c>
      <c r="I2" s="181">
        <v>960</v>
      </c>
      <c r="K2" s="182" t="s">
        <v>307</v>
      </c>
      <c r="L2" s="176">
        <f>'F7'!M60</f>
        <v>0</v>
      </c>
      <c r="M2" s="176">
        <f>'F7'!P60</f>
        <v>0</v>
      </c>
      <c r="N2" s="176">
        <f>'F7'!P62</f>
        <v>0</v>
      </c>
      <c r="O2" s="176">
        <f>'F7'!V62</f>
        <v>0</v>
      </c>
      <c r="R2" s="176">
        <v>2022</v>
      </c>
    </row>
    <row r="3" spans="1:18" ht="23">
      <c r="A3" s="183" t="s">
        <v>418</v>
      </c>
      <c r="B3" s="183" t="s">
        <v>418</v>
      </c>
      <c r="C3" s="184" t="s">
        <v>266</v>
      </c>
      <c r="D3" s="184">
        <v>60</v>
      </c>
      <c r="E3" s="185" t="s">
        <v>419</v>
      </c>
      <c r="F3" s="186">
        <f>'F1'!K18</f>
        <v>0</v>
      </c>
      <c r="H3" s="180" t="s">
        <v>1353</v>
      </c>
      <c r="I3" s="181">
        <v>898</v>
      </c>
      <c r="K3" s="182" t="s">
        <v>308</v>
      </c>
      <c r="L3" s="176">
        <f>'F7'!M64</f>
        <v>0</v>
      </c>
      <c r="M3" s="176">
        <f>'F7'!P64</f>
        <v>0</v>
      </c>
      <c r="N3" s="176">
        <f>'F7'!P66</f>
        <v>0</v>
      </c>
      <c r="O3" s="176">
        <f>'F7'!V66</f>
        <v>0</v>
      </c>
      <c r="R3" s="176">
        <v>2023</v>
      </c>
    </row>
    <row r="4" spans="1:18" ht="23">
      <c r="A4" s="183" t="s">
        <v>420</v>
      </c>
      <c r="B4" s="183" t="s">
        <v>420</v>
      </c>
      <c r="C4" s="184" t="s">
        <v>266</v>
      </c>
      <c r="D4" s="184">
        <v>60</v>
      </c>
      <c r="E4" s="185" t="s">
        <v>421</v>
      </c>
      <c r="F4" s="175">
        <f>'F1'!K15</f>
        <v>0</v>
      </c>
      <c r="H4" s="180" t="s">
        <v>1354</v>
      </c>
      <c r="I4" s="181">
        <v>893</v>
      </c>
      <c r="K4" s="182" t="s">
        <v>309</v>
      </c>
      <c r="L4" s="176">
        <f>'F7'!M68</f>
        <v>0</v>
      </c>
      <c r="M4" s="176">
        <f>'F7'!P68</f>
        <v>0</v>
      </c>
      <c r="N4" s="176">
        <f>'F7'!P70</f>
        <v>0</v>
      </c>
      <c r="O4" s="176">
        <f>'F7'!V70</f>
        <v>0</v>
      </c>
    </row>
    <row r="5" spans="1:18" ht="23">
      <c r="A5" s="183" t="s">
        <v>76</v>
      </c>
      <c r="B5" s="183" t="s">
        <v>76</v>
      </c>
      <c r="C5" s="184" t="s">
        <v>422</v>
      </c>
      <c r="D5" s="184">
        <v>3</v>
      </c>
      <c r="E5" s="185" t="s">
        <v>423</v>
      </c>
      <c r="F5" s="187">
        <f>'F1'!L21</f>
        <v>0</v>
      </c>
      <c r="H5" s="180" t="s">
        <v>1355</v>
      </c>
      <c r="I5" s="181">
        <v>923</v>
      </c>
      <c r="K5" s="182" t="s">
        <v>310</v>
      </c>
      <c r="L5" s="176">
        <f>'F7'!M72</f>
        <v>0</v>
      </c>
      <c r="M5" s="176">
        <f>'F7'!P72</f>
        <v>0</v>
      </c>
      <c r="N5" s="176">
        <f>'F7'!P74</f>
        <v>0</v>
      </c>
      <c r="O5" s="176">
        <f>'F7'!V74</f>
        <v>0</v>
      </c>
    </row>
    <row r="6" spans="1:18" ht="23">
      <c r="A6" s="183" t="s">
        <v>77</v>
      </c>
      <c r="B6" s="183" t="s">
        <v>77</v>
      </c>
      <c r="C6" s="184" t="s">
        <v>422</v>
      </c>
      <c r="D6" s="184">
        <v>4</v>
      </c>
      <c r="E6" s="185" t="s">
        <v>424</v>
      </c>
      <c r="F6" s="187">
        <f>'F1'!O21</f>
        <v>0</v>
      </c>
      <c r="H6" s="180" t="s">
        <v>1356</v>
      </c>
      <c r="I6" s="181">
        <v>897</v>
      </c>
      <c r="R6" s="176" t="s">
        <v>1418</v>
      </c>
    </row>
    <row r="7" spans="1:18" ht="23">
      <c r="A7" s="183" t="s">
        <v>425</v>
      </c>
      <c r="B7" s="183" t="s">
        <v>425</v>
      </c>
      <c r="C7" s="184" t="s">
        <v>426</v>
      </c>
      <c r="D7" s="184"/>
      <c r="E7" s="185" t="s">
        <v>427</v>
      </c>
      <c r="F7" s="175">
        <f>'F1'!K23</f>
        <v>0</v>
      </c>
      <c r="H7" s="180" t="s">
        <v>1357</v>
      </c>
      <c r="I7" s="181">
        <v>900</v>
      </c>
      <c r="K7" s="178" t="s">
        <v>312</v>
      </c>
      <c r="L7" s="178" t="s">
        <v>324</v>
      </c>
      <c r="M7" s="178" t="s">
        <v>332</v>
      </c>
      <c r="N7" s="178" t="s">
        <v>333</v>
      </c>
      <c r="O7" s="178" t="s">
        <v>326</v>
      </c>
      <c r="R7" s="185" t="s">
        <v>1067</v>
      </c>
    </row>
    <row r="8" spans="1:18" ht="23">
      <c r="A8" s="183" t="s">
        <v>78</v>
      </c>
      <c r="B8" s="183" t="s">
        <v>78</v>
      </c>
      <c r="C8" s="184" t="s">
        <v>266</v>
      </c>
      <c r="D8" s="184">
        <v>255</v>
      </c>
      <c r="E8" s="185" t="s">
        <v>428</v>
      </c>
      <c r="F8" s="175">
        <f>'F1'!K25</f>
        <v>0</v>
      </c>
      <c r="H8" s="180" t="s">
        <v>1358</v>
      </c>
      <c r="I8" s="181">
        <v>900</v>
      </c>
      <c r="K8" s="182" t="s">
        <v>307</v>
      </c>
      <c r="L8" s="182">
        <f>IF(AND(L2&lt;&gt;0,M2&lt;&gt;0),IF(L2=M2,1,IF(L2&gt;M2,(12-L2)+1+M2,(M2-L2)+1)),0)</f>
        <v>0</v>
      </c>
      <c r="M8" s="176">
        <f>IF(L8&lt;&gt;0,N2*4*L8,0)</f>
        <v>0</v>
      </c>
      <c r="N8" s="176">
        <f>O2*L8</f>
        <v>0</v>
      </c>
      <c r="O8" s="176">
        <f>IF(N8&lt;&gt;0,1,10)</f>
        <v>10</v>
      </c>
      <c r="R8" s="185" t="s">
        <v>1068</v>
      </c>
    </row>
    <row r="9" spans="1:18" ht="23">
      <c r="A9" s="183" t="s">
        <v>79</v>
      </c>
      <c r="B9" s="183" t="s">
        <v>79</v>
      </c>
      <c r="C9" s="184" t="s">
        <v>266</v>
      </c>
      <c r="D9" s="184">
        <v>255</v>
      </c>
      <c r="E9" s="185" t="s">
        <v>429</v>
      </c>
      <c r="F9" s="175">
        <f>'F1'!K27</f>
        <v>0</v>
      </c>
      <c r="H9" s="180" t="s">
        <v>1359</v>
      </c>
      <c r="I9" s="181">
        <v>953</v>
      </c>
      <c r="K9" s="182" t="s">
        <v>308</v>
      </c>
      <c r="L9" s="182">
        <f>IF(AND(L3&lt;&gt;0,M3&lt;&gt;0),IF(L3=M3,1,IF(L3&gt;M3,(12-L3)+1+M3,(M3-L3)+1)),0)</f>
        <v>0</v>
      </c>
      <c r="M9" s="176">
        <f>IF(L9&lt;&gt;0,N3*4*L9,0)</f>
        <v>0</v>
      </c>
      <c r="N9" s="176">
        <f>O3*L9</f>
        <v>0</v>
      </c>
      <c r="O9" s="176">
        <f>IF(N9&lt;&gt;0,1,0)</f>
        <v>0</v>
      </c>
      <c r="R9" s="185" t="s">
        <v>1069</v>
      </c>
    </row>
    <row r="10" spans="1:18" ht="23">
      <c r="A10" s="183" t="s">
        <v>3</v>
      </c>
      <c r="B10" s="183" t="s">
        <v>3</v>
      </c>
      <c r="C10" s="184" t="s">
        <v>266</v>
      </c>
      <c r="D10" s="184">
        <v>50</v>
      </c>
      <c r="E10" s="185" t="s">
        <v>430</v>
      </c>
      <c r="F10" s="175">
        <f>'F1'!K30</f>
        <v>0</v>
      </c>
      <c r="H10" s="180" t="s">
        <v>1360</v>
      </c>
      <c r="I10" s="181">
        <v>954</v>
      </c>
      <c r="K10" s="182" t="s">
        <v>309</v>
      </c>
      <c r="L10" s="182">
        <f>IF(AND(L4&lt;&gt;0,M4&lt;&gt;0),IF(L4=M4,1,IF(L4&gt;M4,(12-L4)+1+M4,(M4-L4)+1)),0)</f>
        <v>0</v>
      </c>
      <c r="M10" s="176">
        <f>IF(L10&lt;&gt;0,N4*4*L10,0)</f>
        <v>0</v>
      </c>
      <c r="N10" s="176">
        <f>O4*L10</f>
        <v>0</v>
      </c>
      <c r="O10" s="176">
        <f>IF(N10&lt;&gt;0,1,0)</f>
        <v>0</v>
      </c>
      <c r="R10" s="185" t="s">
        <v>1070</v>
      </c>
    </row>
    <row r="11" spans="1:18" ht="23">
      <c r="A11" s="183" t="s">
        <v>84</v>
      </c>
      <c r="B11" s="183" t="s">
        <v>84</v>
      </c>
      <c r="C11" s="184" t="s">
        <v>266</v>
      </c>
      <c r="D11" s="184">
        <v>50</v>
      </c>
      <c r="E11" s="185" t="s">
        <v>431</v>
      </c>
      <c r="F11" s="175">
        <f>'F1'!L33</f>
        <v>0</v>
      </c>
      <c r="H11" s="180" t="s">
        <v>1361</v>
      </c>
      <c r="I11" s="181">
        <v>935</v>
      </c>
      <c r="K11" s="182" t="s">
        <v>310</v>
      </c>
      <c r="L11" s="182">
        <f>IF(AND(L5&lt;&gt;0,M5&lt;&gt;0),IF(L5=M5,1,IF(L5&gt;M5,(12-L5)+1+M5,(M5-L5)+1)),0)</f>
        <v>0</v>
      </c>
      <c r="M11" s="176">
        <f t="shared" ref="M11" si="0">IF(L11&lt;&gt;0,N5*4*L11,0)</f>
        <v>0</v>
      </c>
      <c r="N11" s="176">
        <f>O5*L11</f>
        <v>0</v>
      </c>
      <c r="O11" s="176">
        <f>IF(N11&lt;&gt;0,1,0)</f>
        <v>0</v>
      </c>
      <c r="R11" s="185" t="s">
        <v>1410</v>
      </c>
    </row>
    <row r="12" spans="1:18" ht="23">
      <c r="A12" s="183" t="s">
        <v>86</v>
      </c>
      <c r="B12" s="183" t="s">
        <v>86</v>
      </c>
      <c r="C12" s="184" t="s">
        <v>266</v>
      </c>
      <c r="D12" s="184">
        <v>50</v>
      </c>
      <c r="E12" s="185" t="s">
        <v>432</v>
      </c>
      <c r="F12" s="175">
        <f>'F1'!V33</f>
        <v>0</v>
      </c>
      <c r="H12" s="180" t="s">
        <v>1362</v>
      </c>
      <c r="I12" s="181">
        <v>1028</v>
      </c>
      <c r="K12" s="182" t="s">
        <v>313</v>
      </c>
      <c r="L12" s="182">
        <f>SUM(L8:L11)</f>
        <v>0</v>
      </c>
      <c r="M12" s="176">
        <f>SUM(M8:M11)</f>
        <v>0</v>
      </c>
      <c r="N12" s="176">
        <f>SUM(N8:N11)</f>
        <v>0</v>
      </c>
      <c r="O12" s="176">
        <f>SUM(O8:O11)</f>
        <v>10</v>
      </c>
      <c r="R12" s="185" t="s">
        <v>1414</v>
      </c>
    </row>
    <row r="13" spans="1:18" ht="23">
      <c r="A13" s="183" t="s">
        <v>80</v>
      </c>
      <c r="B13" s="183" t="s">
        <v>80</v>
      </c>
      <c r="C13" s="184" t="s">
        <v>266</v>
      </c>
      <c r="D13" s="184">
        <v>50</v>
      </c>
      <c r="E13" s="185" t="s">
        <v>433</v>
      </c>
      <c r="F13" s="175">
        <f>'F1'!L36</f>
        <v>0</v>
      </c>
      <c r="H13" s="180" t="s">
        <v>1363</v>
      </c>
      <c r="I13" s="181">
        <v>1026</v>
      </c>
      <c r="R13" s="185" t="s">
        <v>1411</v>
      </c>
    </row>
    <row r="14" spans="1:18" ht="23">
      <c r="A14" s="183" t="s">
        <v>82</v>
      </c>
      <c r="B14" s="183" t="s">
        <v>82</v>
      </c>
      <c r="C14" s="184" t="s">
        <v>266</v>
      </c>
      <c r="D14" s="184">
        <v>50</v>
      </c>
      <c r="E14" s="185" t="s">
        <v>434</v>
      </c>
      <c r="F14" s="175">
        <f>'F1'!V36</f>
        <v>0</v>
      </c>
      <c r="H14" s="180" t="s">
        <v>1364</v>
      </c>
      <c r="I14" s="181">
        <v>1113</v>
      </c>
      <c r="L14" s="182" t="s">
        <v>747</v>
      </c>
      <c r="M14" s="182" t="s">
        <v>314</v>
      </c>
      <c r="N14" s="182" t="s">
        <v>315</v>
      </c>
      <c r="O14" s="182" t="s">
        <v>316</v>
      </c>
    </row>
    <row r="15" spans="1:18" ht="23">
      <c r="A15" s="183" t="s">
        <v>4</v>
      </c>
      <c r="B15" s="183" t="s">
        <v>4</v>
      </c>
      <c r="C15" s="184" t="s">
        <v>435</v>
      </c>
      <c r="D15" s="184"/>
      <c r="E15" s="185" t="s">
        <v>436</v>
      </c>
      <c r="F15" s="175">
        <f>'F1'!K51</f>
        <v>0</v>
      </c>
      <c r="H15" s="180" t="s">
        <v>1365</v>
      </c>
      <c r="I15" s="181">
        <v>1112</v>
      </c>
      <c r="K15" s="176" t="s">
        <v>325</v>
      </c>
      <c r="L15" s="176" t="e">
        <f>M15*12</f>
        <v>#DIV/0!</v>
      </c>
      <c r="M15" s="176" t="e">
        <f>ROUNDDOWN(M12/L12,1)</f>
        <v>#DIV/0!</v>
      </c>
      <c r="N15" s="176" t="e">
        <f>ROUNDDOWN(M15/4,1)</f>
        <v>#DIV/0!</v>
      </c>
      <c r="O15" s="176">
        <f>ROUND(N12/12,0)</f>
        <v>0</v>
      </c>
    </row>
    <row r="16" spans="1:18" ht="23">
      <c r="A16" s="183" t="s">
        <v>88</v>
      </c>
      <c r="B16" s="183" t="s">
        <v>88</v>
      </c>
      <c r="C16" s="184" t="s">
        <v>422</v>
      </c>
      <c r="D16" s="184">
        <v>4</v>
      </c>
      <c r="E16" s="185" t="s">
        <v>437</v>
      </c>
      <c r="F16" s="175">
        <f>'F1'!K54</f>
        <v>0</v>
      </c>
      <c r="H16" s="180" t="s">
        <v>1366</v>
      </c>
      <c r="I16" s="181">
        <v>931</v>
      </c>
      <c r="K16" s="176" t="s">
        <v>1053</v>
      </c>
      <c r="L16" s="176">
        <f>'F7'!R76</f>
        <v>0</v>
      </c>
      <c r="M16" s="176">
        <f>ROUNDDOWN(L16/12,1)</f>
        <v>0</v>
      </c>
      <c r="N16" s="176">
        <f>ROUNDDOWN(M16/4,1)</f>
        <v>0</v>
      </c>
      <c r="O16" s="176">
        <f>ROUNDDOWN(N16/5,1)</f>
        <v>0</v>
      </c>
      <c r="R16" s="185" t="s">
        <v>1077</v>
      </c>
    </row>
    <row r="17" spans="1:18" ht="23">
      <c r="A17" s="183" t="s">
        <v>89</v>
      </c>
      <c r="B17" s="183" t="s">
        <v>89</v>
      </c>
      <c r="C17" s="184" t="s">
        <v>422</v>
      </c>
      <c r="D17" s="184">
        <v>4</v>
      </c>
      <c r="E17" s="185" t="s">
        <v>438</v>
      </c>
      <c r="F17" s="175">
        <f>'F1'!N54</f>
        <v>0</v>
      </c>
      <c r="H17" s="180" t="s">
        <v>1367</v>
      </c>
      <c r="I17" s="181">
        <v>948</v>
      </c>
      <c r="K17" s="176" t="s">
        <v>1050</v>
      </c>
      <c r="L17" s="176" t="str">
        <f>IF(L12&lt;&gt;0,IF(L12&lt;&gt;12,"※12ヶ月になるよう入力をお願いします。",IF(N15&lt;35,"※「週35時間以上」の要件を満たしていない可能性があります","")),"")</f>
        <v/>
      </c>
      <c r="R17" s="185"/>
    </row>
    <row r="18" spans="1:18" ht="23">
      <c r="A18" s="183" t="s">
        <v>90</v>
      </c>
      <c r="B18" s="183" t="s">
        <v>90</v>
      </c>
      <c r="C18" s="184" t="s">
        <v>422</v>
      </c>
      <c r="D18" s="184">
        <v>4</v>
      </c>
      <c r="E18" s="185" t="s">
        <v>439</v>
      </c>
      <c r="F18" s="187">
        <f>'F1'!Q54</f>
        <v>0</v>
      </c>
      <c r="H18" s="180" t="s">
        <v>1368</v>
      </c>
      <c r="I18" s="181">
        <v>933</v>
      </c>
      <c r="R18" s="185" t="s">
        <v>1071</v>
      </c>
    </row>
    <row r="19" spans="1:18" ht="23">
      <c r="A19" s="183" t="s">
        <v>190</v>
      </c>
      <c r="B19" s="183" t="s">
        <v>190</v>
      </c>
      <c r="C19" s="184" t="s">
        <v>422</v>
      </c>
      <c r="D19" s="184">
        <v>4</v>
      </c>
      <c r="E19" s="185" t="s">
        <v>440</v>
      </c>
      <c r="F19" s="187">
        <f>'F1'!K57</f>
        <v>0</v>
      </c>
      <c r="H19" s="180" t="s">
        <v>1369</v>
      </c>
      <c r="I19" s="181">
        <v>931</v>
      </c>
      <c r="K19" s="176" t="s">
        <v>303</v>
      </c>
      <c r="L19" s="176" t="s">
        <v>323</v>
      </c>
      <c r="R19" s="185" t="s">
        <v>1072</v>
      </c>
    </row>
    <row r="20" spans="1:18" ht="20" customHeight="1">
      <c r="A20" s="183" t="s">
        <v>191</v>
      </c>
      <c r="B20" s="183" t="s">
        <v>191</v>
      </c>
      <c r="C20" s="184" t="s">
        <v>422</v>
      </c>
      <c r="D20" s="184">
        <v>4</v>
      </c>
      <c r="E20" s="185" t="s">
        <v>441</v>
      </c>
      <c r="F20" s="187">
        <f>'F1'!N57</f>
        <v>0</v>
      </c>
      <c r="H20" s="180" t="s">
        <v>1370</v>
      </c>
      <c r="I20" s="181">
        <v>938</v>
      </c>
      <c r="K20" s="176">
        <f>'F1'!K12</f>
        <v>0</v>
      </c>
      <c r="L20" s="188" t="e">
        <f>VLOOKUP('F1'!K12,forSystem!H2:I48,2,FALSE)</f>
        <v>#N/A</v>
      </c>
      <c r="R20" s="185" t="s">
        <v>1073</v>
      </c>
    </row>
    <row r="21" spans="1:18" ht="20" customHeight="1">
      <c r="A21" s="183" t="s">
        <v>192</v>
      </c>
      <c r="B21" s="183" t="s">
        <v>192</v>
      </c>
      <c r="C21" s="184" t="s">
        <v>422</v>
      </c>
      <c r="D21" s="184">
        <v>4</v>
      </c>
      <c r="E21" s="185" t="s">
        <v>442</v>
      </c>
      <c r="F21" s="187">
        <f>'F1'!Q57</f>
        <v>0</v>
      </c>
      <c r="H21" s="180" t="s">
        <v>1371</v>
      </c>
      <c r="I21" s="181">
        <v>948</v>
      </c>
      <c r="R21" s="185" t="s">
        <v>1074</v>
      </c>
    </row>
    <row r="22" spans="1:18" ht="23">
      <c r="A22" s="183" t="s">
        <v>91</v>
      </c>
      <c r="B22" s="183" t="s">
        <v>91</v>
      </c>
      <c r="C22" s="184" t="s">
        <v>422</v>
      </c>
      <c r="D22" s="184">
        <v>4</v>
      </c>
      <c r="E22" s="185" t="s">
        <v>443</v>
      </c>
      <c r="F22" s="187">
        <f>'F1'!K60</f>
        <v>0</v>
      </c>
      <c r="H22" s="180" t="s">
        <v>1372</v>
      </c>
      <c r="I22" s="181">
        <v>950</v>
      </c>
      <c r="K22" s="176" t="s">
        <v>327</v>
      </c>
      <c r="L22" s="176" t="s">
        <v>328</v>
      </c>
      <c r="M22" s="176" t="s">
        <v>329</v>
      </c>
      <c r="N22" s="176" t="s">
        <v>330</v>
      </c>
      <c r="R22" s="185" t="s">
        <v>1075</v>
      </c>
    </row>
    <row r="23" spans="1:18" ht="18" customHeight="1">
      <c r="A23" s="183" t="s">
        <v>92</v>
      </c>
      <c r="B23" s="183" t="s">
        <v>92</v>
      </c>
      <c r="C23" s="184" t="s">
        <v>422</v>
      </c>
      <c r="D23" s="184">
        <v>4</v>
      </c>
      <c r="E23" s="185" t="s">
        <v>444</v>
      </c>
      <c r="F23" s="187">
        <f>'F1'!N60</f>
        <v>0</v>
      </c>
      <c r="H23" s="180" t="s">
        <v>1373</v>
      </c>
      <c r="I23" s="181">
        <v>984</v>
      </c>
      <c r="K23" s="176">
        <f>'F7'!K101</f>
        <v>0</v>
      </c>
      <c r="L23" s="189">
        <f>'F7'!O103</f>
        <v>0</v>
      </c>
      <c r="M23" s="189">
        <f>'F7'!O105</f>
        <v>0</v>
      </c>
      <c r="N23" s="189">
        <f>'F7'!O107</f>
        <v>0</v>
      </c>
      <c r="R23" s="185" t="s">
        <v>345</v>
      </c>
    </row>
    <row r="24" spans="1:18" ht="23">
      <c r="A24" s="183" t="s">
        <v>93</v>
      </c>
      <c r="B24" s="183" t="s">
        <v>93</v>
      </c>
      <c r="C24" s="184" t="s">
        <v>422</v>
      </c>
      <c r="D24" s="184">
        <v>4</v>
      </c>
      <c r="E24" s="185" t="s">
        <v>445</v>
      </c>
      <c r="F24" s="187">
        <f>'F1'!Q60</f>
        <v>0</v>
      </c>
      <c r="H24" s="180" t="s">
        <v>1374</v>
      </c>
      <c r="I24" s="181">
        <v>1027</v>
      </c>
      <c r="K24" s="176" t="s">
        <v>331</v>
      </c>
      <c r="L24" s="176">
        <f>IFERROR(L23/M16, 0)</f>
        <v>0</v>
      </c>
      <c r="M24" s="189">
        <f>IFERROR(M23/O15, 0)</f>
        <v>0</v>
      </c>
      <c r="N24" s="189">
        <f>N23</f>
        <v>0</v>
      </c>
      <c r="R24" s="185" t="s">
        <v>1076</v>
      </c>
    </row>
    <row r="25" spans="1:18" ht="23">
      <c r="A25" s="183" t="s">
        <v>6</v>
      </c>
      <c r="B25" s="183" t="s">
        <v>6</v>
      </c>
      <c r="C25" s="184" t="s">
        <v>435</v>
      </c>
      <c r="D25" s="184"/>
      <c r="E25" s="185" t="s">
        <v>446</v>
      </c>
      <c r="F25" s="175">
        <f>'F1'!K68</f>
        <v>0</v>
      </c>
      <c r="H25" s="180" t="s">
        <v>1375</v>
      </c>
      <c r="I25" s="181">
        <v>973</v>
      </c>
      <c r="K25" s="176" t="s">
        <v>334</v>
      </c>
      <c r="L25" s="176" t="str">
        <f>IF(K23="ア　月給",L24,IF(K23="イ　日給",M24,IF(K23="ウ　時給",N24,"")))</f>
        <v/>
      </c>
    </row>
    <row r="26" spans="1:18" ht="23">
      <c r="A26" s="183" t="s">
        <v>279</v>
      </c>
      <c r="B26" s="183" t="s">
        <v>279</v>
      </c>
      <c r="C26" s="184" t="s">
        <v>266</v>
      </c>
      <c r="D26" s="184">
        <v>50</v>
      </c>
      <c r="E26" s="185" t="s">
        <v>447</v>
      </c>
      <c r="F26" s="175">
        <f>'F1'!M63</f>
        <v>0</v>
      </c>
      <c r="H26" s="180" t="s">
        <v>1376</v>
      </c>
      <c r="I26" s="181">
        <v>967</v>
      </c>
      <c r="L26" s="176" t="str">
        <f>IF(AI101&lt;&gt;"",IF(AI101&lt;AI99,"※最低賃金を下回っています",""),"")</f>
        <v/>
      </c>
    </row>
    <row r="27" spans="1:18" ht="23">
      <c r="A27" s="613" t="s">
        <v>448</v>
      </c>
      <c r="B27" s="184" t="s">
        <v>94</v>
      </c>
      <c r="C27" s="184" t="s">
        <v>422</v>
      </c>
      <c r="D27" s="184">
        <v>4</v>
      </c>
      <c r="E27" s="185" t="s">
        <v>449</v>
      </c>
      <c r="F27" s="175">
        <f>'F1'!L77</f>
        <v>0</v>
      </c>
      <c r="H27" s="180" t="s">
        <v>1377</v>
      </c>
      <c r="I27" s="181">
        <v>1008</v>
      </c>
      <c r="K27" s="176" t="s">
        <v>1051</v>
      </c>
      <c r="L27" s="176" t="str">
        <f>IF(K20&lt;&gt;0,IF(L25&lt;L20,"※最低賃金を超えていない可能性があります",""),"※提出先都道府県を選択してください")</f>
        <v>※提出先都道府県を選択してください</v>
      </c>
      <c r="R27" s="176" t="s">
        <v>1347</v>
      </c>
    </row>
    <row r="28" spans="1:18" ht="23">
      <c r="A28" s="613"/>
      <c r="B28" s="184" t="s">
        <v>95</v>
      </c>
      <c r="C28" s="184" t="s">
        <v>422</v>
      </c>
      <c r="D28" s="184">
        <v>50</v>
      </c>
      <c r="E28" s="185" t="s">
        <v>450</v>
      </c>
      <c r="F28" s="175">
        <f>'F1'!Q77</f>
        <v>0</v>
      </c>
      <c r="H28" s="180" t="s">
        <v>1378</v>
      </c>
      <c r="I28" s="181">
        <v>1064</v>
      </c>
      <c r="R28" s="176">
        <v>2024</v>
      </c>
    </row>
    <row r="29" spans="1:18" ht="23">
      <c r="A29" s="613"/>
      <c r="B29" s="184" t="s">
        <v>96</v>
      </c>
      <c r="C29" s="184" t="s">
        <v>422</v>
      </c>
      <c r="D29" s="184">
        <v>50</v>
      </c>
      <c r="E29" s="185" t="s">
        <v>451</v>
      </c>
      <c r="F29" s="175">
        <f>'F1'!W77</f>
        <v>0</v>
      </c>
      <c r="H29" s="180" t="s">
        <v>1379</v>
      </c>
      <c r="I29" s="181">
        <v>1001</v>
      </c>
      <c r="L29" s="176" t="s">
        <v>407</v>
      </c>
      <c r="M29" s="176" t="s">
        <v>408</v>
      </c>
      <c r="R29" s="176">
        <v>2025</v>
      </c>
    </row>
    <row r="30" spans="1:18" ht="23">
      <c r="A30" s="613"/>
      <c r="B30" s="184" t="s">
        <v>97</v>
      </c>
      <c r="C30" s="184" t="s">
        <v>422</v>
      </c>
      <c r="D30" s="184">
        <v>50</v>
      </c>
      <c r="E30" s="185" t="s">
        <v>452</v>
      </c>
      <c r="F30" s="175">
        <f>'F1'!AC77</f>
        <v>0</v>
      </c>
      <c r="H30" s="180" t="s">
        <v>1380</v>
      </c>
      <c r="I30" s="181">
        <v>936</v>
      </c>
      <c r="K30" s="176" t="s">
        <v>389</v>
      </c>
      <c r="L30" s="190">
        <v>20240301</v>
      </c>
      <c r="M30" s="190">
        <v>20240404</v>
      </c>
      <c r="R30" s="176">
        <v>2026</v>
      </c>
    </row>
    <row r="31" spans="1:18" ht="23">
      <c r="A31" s="613" t="s">
        <v>453</v>
      </c>
      <c r="B31" s="184" t="s">
        <v>10</v>
      </c>
      <c r="C31" s="184" t="s">
        <v>422</v>
      </c>
      <c r="D31" s="184">
        <v>4</v>
      </c>
      <c r="E31" s="185" t="s">
        <v>454</v>
      </c>
      <c r="F31" s="175">
        <f>'F1'!L80</f>
        <v>2024</v>
      </c>
      <c r="H31" s="180" t="s">
        <v>1381</v>
      </c>
      <c r="I31" s="181">
        <v>929</v>
      </c>
      <c r="K31" s="176" t="s">
        <v>1052</v>
      </c>
      <c r="L31" s="190">
        <v>20230601</v>
      </c>
      <c r="M31" s="190">
        <v>20240201</v>
      </c>
      <c r="R31" s="176">
        <v>2027</v>
      </c>
    </row>
    <row r="32" spans="1:18" ht="23">
      <c r="A32" s="613"/>
      <c r="B32" s="184" t="s">
        <v>13</v>
      </c>
      <c r="C32" s="184" t="s">
        <v>422</v>
      </c>
      <c r="D32" s="184">
        <v>2</v>
      </c>
      <c r="E32" s="191" t="s">
        <v>455</v>
      </c>
      <c r="F32" s="175">
        <f>'F1'!O80</f>
        <v>0</v>
      </c>
      <c r="H32" s="180" t="s">
        <v>1382</v>
      </c>
      <c r="I32" s="181">
        <v>900</v>
      </c>
      <c r="K32" s="176" t="s">
        <v>1323</v>
      </c>
      <c r="L32" s="190">
        <v>2024</v>
      </c>
      <c r="M32" s="190">
        <v>6</v>
      </c>
      <c r="R32" s="176">
        <v>2028</v>
      </c>
    </row>
    <row r="33" spans="1:18" ht="32">
      <c r="A33" s="613"/>
      <c r="B33" s="184" t="s">
        <v>14</v>
      </c>
      <c r="C33" s="184" t="s">
        <v>422</v>
      </c>
      <c r="D33" s="184">
        <v>2</v>
      </c>
      <c r="E33" s="191" t="s">
        <v>456</v>
      </c>
      <c r="F33" s="175">
        <f>'F1'!Q80</f>
        <v>0</v>
      </c>
      <c r="H33" s="180" t="s">
        <v>1383</v>
      </c>
      <c r="I33" s="181">
        <v>904</v>
      </c>
      <c r="K33" s="176" t="s">
        <v>1324</v>
      </c>
      <c r="L33" s="176" t="s">
        <v>1409</v>
      </c>
    </row>
    <row r="34" spans="1:18" ht="32">
      <c r="A34" s="613"/>
      <c r="B34" s="184" t="s">
        <v>15</v>
      </c>
      <c r="C34" s="184" t="s">
        <v>422</v>
      </c>
      <c r="D34" s="184">
        <v>4</v>
      </c>
      <c r="E34" s="191" t="s">
        <v>457</v>
      </c>
      <c r="F34" s="175">
        <f>'F1'!Q82</f>
        <v>0</v>
      </c>
      <c r="H34" s="180" t="s">
        <v>1384</v>
      </c>
      <c r="I34" s="181">
        <v>932</v>
      </c>
      <c r="K34" s="176" t="s">
        <v>1325</v>
      </c>
      <c r="L34" s="192">
        <v>2023</v>
      </c>
      <c r="M34" s="192">
        <v>6</v>
      </c>
    </row>
    <row r="35" spans="1:18" ht="48">
      <c r="A35" s="613" t="s">
        <v>458</v>
      </c>
      <c r="B35" s="184" t="s">
        <v>459</v>
      </c>
      <c r="C35" s="184" t="s">
        <v>435</v>
      </c>
      <c r="D35" s="184"/>
      <c r="E35" s="191" t="s">
        <v>460</v>
      </c>
      <c r="F35" s="175">
        <f>'F1'!K87</f>
        <v>0</v>
      </c>
      <c r="H35" s="180" t="s">
        <v>1385</v>
      </c>
      <c r="I35" s="181">
        <v>970</v>
      </c>
      <c r="K35" s="176" t="s">
        <v>1416</v>
      </c>
      <c r="L35" s="193" t="s">
        <v>1415</v>
      </c>
      <c r="M35" s="194"/>
    </row>
    <row r="36" spans="1:18" ht="32">
      <c r="A36" s="613"/>
      <c r="B36" s="184" t="s">
        <v>247</v>
      </c>
      <c r="C36" s="184" t="s">
        <v>461</v>
      </c>
      <c r="D36" s="184"/>
      <c r="E36" s="191" t="s">
        <v>462</v>
      </c>
      <c r="F36" s="175">
        <f>'F1'!K91</f>
        <v>0</v>
      </c>
      <c r="H36" s="180" t="s">
        <v>1386</v>
      </c>
      <c r="I36" s="181">
        <v>928</v>
      </c>
      <c r="R36" s="176" t="s">
        <v>1412</v>
      </c>
    </row>
    <row r="37" spans="1:18" ht="23">
      <c r="A37" s="613"/>
      <c r="B37" s="184" t="s">
        <v>463</v>
      </c>
      <c r="C37" s="184" t="s">
        <v>422</v>
      </c>
      <c r="D37" s="184">
        <v>2</v>
      </c>
      <c r="E37" s="191" t="s">
        <v>464</v>
      </c>
      <c r="F37" s="175">
        <f>'F1'!X91</f>
        <v>0</v>
      </c>
      <c r="H37" s="180" t="s">
        <v>1387</v>
      </c>
      <c r="I37" s="181">
        <v>896</v>
      </c>
      <c r="K37" s="176" t="s">
        <v>391</v>
      </c>
      <c r="L37" s="176" t="s">
        <v>1438</v>
      </c>
      <c r="R37" s="195" t="s">
        <v>1413</v>
      </c>
    </row>
    <row r="38" spans="1:18" ht="23">
      <c r="A38" s="613"/>
      <c r="B38" s="184" t="s">
        <v>465</v>
      </c>
      <c r="C38" s="184" t="s">
        <v>422</v>
      </c>
      <c r="D38" s="184">
        <v>2</v>
      </c>
      <c r="E38" s="191" t="s">
        <v>466</v>
      </c>
      <c r="F38" s="175">
        <f>'F1'!AA91</f>
        <v>0</v>
      </c>
      <c r="H38" s="180" t="s">
        <v>1388</v>
      </c>
      <c r="I38" s="181">
        <v>918</v>
      </c>
      <c r="L38" s="176" t="s">
        <v>401</v>
      </c>
      <c r="M38" s="176" t="s">
        <v>390</v>
      </c>
      <c r="N38" s="176" t="s">
        <v>402</v>
      </c>
      <c r="R38" s="196" t="s">
        <v>1419</v>
      </c>
    </row>
    <row r="39" spans="1:18" ht="23">
      <c r="A39" s="613"/>
      <c r="B39" s="184" t="s">
        <v>248</v>
      </c>
      <c r="C39" s="184" t="s">
        <v>461</v>
      </c>
      <c r="D39" s="184"/>
      <c r="E39" s="191" t="s">
        <v>1402</v>
      </c>
      <c r="F39" s="175">
        <f>'F1'!K95</f>
        <v>0</v>
      </c>
      <c r="H39" s="180" t="s">
        <v>1389</v>
      </c>
      <c r="I39" s="181">
        <v>897</v>
      </c>
      <c r="K39" s="176" t="s">
        <v>394</v>
      </c>
      <c r="L39" s="176" t="s">
        <v>403</v>
      </c>
      <c r="M39" s="197" t="s">
        <v>404</v>
      </c>
      <c r="N39" s="176" t="str">
        <f>IF(L37="新法人",M39,L39)</f>
        <v>雇用就農者育成・独立支援タイプ</v>
      </c>
      <c r="R39" s="198">
        <v>105</v>
      </c>
    </row>
    <row r="40" spans="1:18" ht="20" customHeight="1">
      <c r="A40" s="613"/>
      <c r="B40" s="199" t="s">
        <v>1430</v>
      </c>
      <c r="C40" s="184"/>
      <c r="D40" s="184"/>
      <c r="E40" s="191" t="s">
        <v>1428</v>
      </c>
      <c r="F40" s="175">
        <f>'F1'!K99</f>
        <v>0</v>
      </c>
      <c r="H40" s="180" t="s">
        <v>1390</v>
      </c>
      <c r="I40" s="181">
        <v>897</v>
      </c>
      <c r="K40" s="176" t="s">
        <v>395</v>
      </c>
      <c r="L40" s="176" t="s">
        <v>392</v>
      </c>
      <c r="M40" s="197" t="s">
        <v>393</v>
      </c>
      <c r="N40" s="176" t="str">
        <f>IF(L37="新法人",M40,L40)</f>
        <v>当該法人等で正社員として採用される以前の雇用契約の有無（独立支援タイプの場合は、今回の雇用契約以前の雇用関係の有無）</v>
      </c>
      <c r="R40" s="198">
        <v>110</v>
      </c>
    </row>
    <row r="41" spans="1:18" ht="24">
      <c r="A41" s="613"/>
      <c r="B41" s="199" t="s">
        <v>1431</v>
      </c>
      <c r="C41" s="184"/>
      <c r="D41" s="184"/>
      <c r="E41" s="191" t="s">
        <v>1429</v>
      </c>
      <c r="F41" s="175">
        <f>'F1'!K103</f>
        <v>0</v>
      </c>
      <c r="H41" s="180" t="s">
        <v>1391</v>
      </c>
      <c r="I41" s="181">
        <v>941</v>
      </c>
      <c r="K41" s="176" t="s">
        <v>396</v>
      </c>
      <c r="L41" s="176" t="s">
        <v>223</v>
      </c>
      <c r="M41" s="176" t="s">
        <v>397</v>
      </c>
      <c r="N41" s="176" t="str">
        <f>IF(L37="新法人",M41,L41)</f>
        <v>正社員としての採用日</v>
      </c>
      <c r="R41" s="198">
        <v>115</v>
      </c>
    </row>
    <row r="42" spans="1:18" ht="23">
      <c r="A42" s="613" t="s">
        <v>467</v>
      </c>
      <c r="B42" s="184" t="s">
        <v>468</v>
      </c>
      <c r="C42" s="184" t="s">
        <v>461</v>
      </c>
      <c r="D42" s="184"/>
      <c r="E42" s="191" t="s">
        <v>469</v>
      </c>
      <c r="F42" s="175"/>
      <c r="H42" s="180" t="s">
        <v>1392</v>
      </c>
      <c r="I42" s="181">
        <v>900</v>
      </c>
      <c r="K42" s="176" t="s">
        <v>400</v>
      </c>
      <c r="L42" s="176" t="s">
        <v>398</v>
      </c>
      <c r="M42" s="197" t="s">
        <v>399</v>
      </c>
      <c r="N42" s="176" t="str">
        <f>IF(L37="新法人",M42,L42)</f>
        <v>正社員としての勤務開始日</v>
      </c>
      <c r="R42" s="198">
        <v>120</v>
      </c>
    </row>
    <row r="43" spans="1:18" ht="18" customHeight="1">
      <c r="A43" s="613"/>
      <c r="B43" s="184" t="s">
        <v>470</v>
      </c>
      <c r="C43" s="184"/>
      <c r="D43" s="184"/>
      <c r="E43" s="191" t="s">
        <v>471</v>
      </c>
      <c r="F43" s="175"/>
      <c r="H43" s="180" t="s">
        <v>1393</v>
      </c>
      <c r="I43" s="181">
        <v>898</v>
      </c>
      <c r="K43" s="176" t="s">
        <v>405</v>
      </c>
      <c r="L43" s="176" t="s">
        <v>379</v>
      </c>
      <c r="M43" s="176" t="s">
        <v>406</v>
      </c>
      <c r="N43" s="176" t="str">
        <f>IF(L37="新法人",M43,L43)</f>
        <v>※「独立支援タイプ」の場合は、法人等雇用就農者を採用した日</v>
      </c>
      <c r="R43" s="198">
        <v>125</v>
      </c>
    </row>
    <row r="44" spans="1:18" ht="23">
      <c r="A44" s="613" t="s">
        <v>472</v>
      </c>
      <c r="B44" s="184" t="s">
        <v>473</v>
      </c>
      <c r="C44" s="184" t="s">
        <v>461</v>
      </c>
      <c r="D44" s="184"/>
      <c r="E44" s="185" t="s">
        <v>474</v>
      </c>
      <c r="F44" s="175">
        <f>'F1'!K106</f>
        <v>0</v>
      </c>
      <c r="H44" s="180" t="s">
        <v>1394</v>
      </c>
      <c r="I44" s="181">
        <v>898</v>
      </c>
      <c r="K44" s="176" t="s">
        <v>1345</v>
      </c>
      <c r="L44" s="176">
        <v>20</v>
      </c>
      <c r="M44" s="176">
        <v>30</v>
      </c>
      <c r="N44" s="176">
        <f>IF(L37="新法人",M44,L44)</f>
        <v>20</v>
      </c>
      <c r="R44" s="198">
        <v>130</v>
      </c>
    </row>
    <row r="45" spans="1:18" ht="20" customHeight="1">
      <c r="A45" s="613"/>
      <c r="B45" s="184" t="s">
        <v>98</v>
      </c>
      <c r="C45" s="184" t="s">
        <v>422</v>
      </c>
      <c r="D45" s="184">
        <v>4</v>
      </c>
      <c r="E45" s="185" t="s">
        <v>475</v>
      </c>
      <c r="F45" s="175">
        <f>'F1'!N108</f>
        <v>0</v>
      </c>
      <c r="H45" s="180" t="s">
        <v>1395</v>
      </c>
      <c r="I45" s="181">
        <v>899</v>
      </c>
      <c r="M45" s="175"/>
      <c r="N45" s="175"/>
      <c r="R45" s="198">
        <v>135</v>
      </c>
    </row>
    <row r="46" spans="1:18" ht="20" customHeight="1">
      <c r="A46" s="613"/>
      <c r="B46" s="184" t="s">
        <v>99</v>
      </c>
      <c r="C46" s="184" t="s">
        <v>422</v>
      </c>
      <c r="D46" s="184">
        <v>2</v>
      </c>
      <c r="E46" s="185" t="s">
        <v>476</v>
      </c>
      <c r="F46" s="175">
        <f>'F1'!Q108</f>
        <v>0</v>
      </c>
      <c r="H46" s="180" t="s">
        <v>1396</v>
      </c>
      <c r="I46" s="181">
        <v>897</v>
      </c>
      <c r="R46" s="198">
        <v>140</v>
      </c>
    </row>
    <row r="47" spans="1:18" ht="23" customHeight="1">
      <c r="A47" s="613" t="s">
        <v>477</v>
      </c>
      <c r="B47" s="184" t="s">
        <v>100</v>
      </c>
      <c r="C47" s="184" t="s">
        <v>461</v>
      </c>
      <c r="D47" s="184"/>
      <c r="E47" s="185" t="s">
        <v>478</v>
      </c>
      <c r="F47" s="175">
        <f>'F1'!K111</f>
        <v>0</v>
      </c>
      <c r="H47" s="180" t="s">
        <v>1397</v>
      </c>
      <c r="I47" s="181">
        <v>897</v>
      </c>
      <c r="L47" s="175" t="s">
        <v>1405</v>
      </c>
      <c r="M47" s="175" t="s">
        <v>1407</v>
      </c>
      <c r="N47" s="176" t="s">
        <v>1406</v>
      </c>
      <c r="O47" s="176" t="s">
        <v>1404</v>
      </c>
      <c r="P47" s="176" t="s">
        <v>347</v>
      </c>
      <c r="R47" s="198">
        <v>145</v>
      </c>
    </row>
    <row r="48" spans="1:18" ht="23">
      <c r="A48" s="613"/>
      <c r="B48" s="184" t="s">
        <v>101</v>
      </c>
      <c r="C48" s="184" t="s">
        <v>422</v>
      </c>
      <c r="D48" s="184">
        <v>4</v>
      </c>
      <c r="E48" s="185" t="s">
        <v>479</v>
      </c>
      <c r="F48" s="175">
        <f>'F1'!P113</f>
        <v>0</v>
      </c>
      <c r="H48" s="180" t="s">
        <v>1398</v>
      </c>
      <c r="I48" s="181">
        <v>896</v>
      </c>
      <c r="K48" s="176">
        <v>1</v>
      </c>
      <c r="L48" s="176">
        <f>IF('F2'!O49="",0,IF('F2'!O49&lt;=49,0,1))</f>
        <v>0</v>
      </c>
      <c r="M48" s="176">
        <f>IF('F2'!Q49="",0,IF('F2'!Q49="はい",0,1))</f>
        <v>0</v>
      </c>
      <c r="N48" s="176">
        <f>IF('F2'!S49="",0,IF('F2'!S49="はい",0,1))</f>
        <v>0</v>
      </c>
      <c r="O48" s="176">
        <f>IF('F2'!V49="",0,IF('F2'!V49="離農",1,IF('F2'!V49="不明（離農扱い）",1,0)))</f>
        <v>0</v>
      </c>
      <c r="P48" s="176">
        <f>IF('F2'!C49="",0,IF((L48+M48+N48+O48)&gt;0,1,0))</f>
        <v>0</v>
      </c>
      <c r="R48" s="198">
        <v>150</v>
      </c>
    </row>
    <row r="49" spans="1:18" ht="20" customHeight="1">
      <c r="A49" s="613"/>
      <c r="B49" s="184" t="s">
        <v>102</v>
      </c>
      <c r="C49" s="184" t="s">
        <v>422</v>
      </c>
      <c r="D49" s="184">
        <v>2</v>
      </c>
      <c r="E49" s="185" t="s">
        <v>480</v>
      </c>
      <c r="F49" s="175">
        <f>'F1'!S113</f>
        <v>0</v>
      </c>
      <c r="I49" s="181"/>
      <c r="K49" s="176">
        <v>2</v>
      </c>
      <c r="L49" s="176">
        <f>IF('F2'!O50="",0,IF('F2'!O50&lt;=49,0,1))</f>
        <v>0</v>
      </c>
      <c r="M49" s="176">
        <f>IF('F2'!Q50="",0,IF('F2'!Q50="はい",0,1))</f>
        <v>0</v>
      </c>
      <c r="N49" s="176">
        <f>IF('F2'!S50="",0,IF('F2'!S50="はい",0,1))</f>
        <v>0</v>
      </c>
      <c r="O49" s="176">
        <f>IF('F2'!V50="",0,IF('F2'!V50="離農",1,IF('F2'!V50="不明（離農扱い）",1,0)))</f>
        <v>0</v>
      </c>
      <c r="P49" s="176">
        <f>IF('F2'!C50="",0,IF((L49+M49+N49+O49)&gt;0,1,0))</f>
        <v>0</v>
      </c>
      <c r="R49" s="198">
        <v>155</v>
      </c>
    </row>
    <row r="50" spans="1:18" ht="20" customHeight="1">
      <c r="A50" s="613"/>
      <c r="B50" s="184" t="s">
        <v>103</v>
      </c>
      <c r="C50" s="184" t="s">
        <v>422</v>
      </c>
      <c r="D50" s="184">
        <v>2</v>
      </c>
      <c r="E50" s="185" t="s">
        <v>481</v>
      </c>
      <c r="F50" s="175">
        <f>'F1'!U113</f>
        <v>0</v>
      </c>
      <c r="K50" s="176">
        <v>3</v>
      </c>
      <c r="L50" s="176">
        <f>IF('F2'!O51="",0,IF('F2'!O51&lt;=49,0,1))</f>
        <v>0</v>
      </c>
      <c r="M50" s="176">
        <f>IF('F2'!Q51="",0,IF('F2'!Q51="はい",0,1))</f>
        <v>0</v>
      </c>
      <c r="N50" s="176">
        <f>IF('F2'!S51="",0,IF('F2'!S51="はい",0,1))</f>
        <v>0</v>
      </c>
      <c r="O50" s="176">
        <f>IF('F2'!V51="",0,IF('F2'!V51="離農",1,IF('F2'!V51="不明（離農扱い）",1,0)))</f>
        <v>0</v>
      </c>
      <c r="P50" s="176">
        <f>IF('F2'!C51="",0,IF((L50+M50+N50+O50)&gt;0,1,0))</f>
        <v>0</v>
      </c>
      <c r="R50" s="198">
        <v>160</v>
      </c>
    </row>
    <row r="51" spans="1:18" ht="18" customHeight="1">
      <c r="A51" s="613"/>
      <c r="B51" s="184" t="s">
        <v>104</v>
      </c>
      <c r="C51" s="184" t="s">
        <v>422</v>
      </c>
      <c r="D51" s="184">
        <v>4</v>
      </c>
      <c r="E51" s="185" t="s">
        <v>482</v>
      </c>
      <c r="F51" s="176">
        <f>'F1'!Z113</f>
        <v>0</v>
      </c>
      <c r="K51" s="176">
        <v>4</v>
      </c>
      <c r="L51" s="176">
        <f>IF('F2'!O52="",0,IF('F2'!O52&lt;=49,0,1))</f>
        <v>0</v>
      </c>
      <c r="M51" s="176">
        <f>IF('F2'!Q52="",0,IF('F2'!Q52="はい",0,1))</f>
        <v>0</v>
      </c>
      <c r="N51" s="176">
        <f>IF('F2'!S52="",0,IF('F2'!S52="はい",0,1))</f>
        <v>0</v>
      </c>
      <c r="O51" s="176">
        <f>IF('F2'!V52="",0,IF('F2'!V52="離農",1,IF('F2'!V52="不明（離農扱い）",1,0)))</f>
        <v>0</v>
      </c>
      <c r="P51" s="176">
        <f>IF('F2'!C52="",0,IF((L51+M51+N51+O51)&gt;0,1,0))</f>
        <v>0</v>
      </c>
    </row>
    <row r="52" spans="1:18" ht="18" customHeight="1">
      <c r="A52" s="613"/>
      <c r="B52" s="184" t="s">
        <v>105</v>
      </c>
      <c r="C52" s="184" t="s">
        <v>422</v>
      </c>
      <c r="D52" s="184">
        <v>2</v>
      </c>
      <c r="E52" s="185" t="s">
        <v>483</v>
      </c>
      <c r="F52" s="175">
        <f>'F1'!AC113</f>
        <v>0</v>
      </c>
      <c r="K52" s="176">
        <v>5</v>
      </c>
      <c r="L52" s="176">
        <f>IF('F2'!O53="",0,IF('F2'!O53&lt;=49,0,1))</f>
        <v>0</v>
      </c>
      <c r="M52" s="176">
        <f>IF('F2'!Q53="",0,IF('F2'!Q53="はい",0,1))</f>
        <v>0</v>
      </c>
      <c r="N52" s="176">
        <f>IF('F2'!S53="",0,IF('F2'!S53="はい",0,1))</f>
        <v>0</v>
      </c>
      <c r="O52" s="176">
        <f>IF('F2'!V53="",0,IF('F2'!V53="離農",1,IF('F2'!V53="不明（離農扱い）",1,0)))</f>
        <v>0</v>
      </c>
      <c r="P52" s="176">
        <f>IF('F2'!C53="",0,IF((L52+M52+N52+O52)&gt;0,1,0))</f>
        <v>0</v>
      </c>
    </row>
    <row r="53" spans="1:18" ht="20">
      <c r="A53" s="613"/>
      <c r="B53" s="184" t="s">
        <v>106</v>
      </c>
      <c r="C53" s="184" t="s">
        <v>422</v>
      </c>
      <c r="D53" s="184">
        <v>2</v>
      </c>
      <c r="E53" s="185" t="s">
        <v>484</v>
      </c>
      <c r="F53" s="175">
        <f>'F1'!AE113</f>
        <v>0</v>
      </c>
      <c r="K53" s="176">
        <v>6</v>
      </c>
      <c r="L53" s="176">
        <f>IF('F2'!O54="",0,IF('F2'!O54&lt;=49,0,1))</f>
        <v>0</v>
      </c>
      <c r="M53" s="176">
        <f>IF('F2'!Q54="",0,IF('F2'!Q54="はい",0,1))</f>
        <v>0</v>
      </c>
      <c r="N53" s="176">
        <f>IF('F2'!S54="",0,IF('F2'!S54="はい",0,1))</f>
        <v>0</v>
      </c>
      <c r="O53" s="176">
        <f>IF('F2'!V54="",0,IF('F2'!V54="離農",1,IF('F2'!V54="不明（離農扱い）",1,0)))</f>
        <v>0</v>
      </c>
      <c r="P53" s="176">
        <f>IF('F2'!C54="",0,IF((L53+M53+N53+O53)&gt;0,1,0))</f>
        <v>0</v>
      </c>
    </row>
    <row r="54" spans="1:18" ht="32">
      <c r="A54" s="613" t="s">
        <v>485</v>
      </c>
      <c r="B54" s="184" t="s">
        <v>107</v>
      </c>
      <c r="C54" s="184" t="s">
        <v>435</v>
      </c>
      <c r="D54" s="184"/>
      <c r="E54" s="185" t="s">
        <v>486</v>
      </c>
      <c r="F54" s="175">
        <f>'F1'!K116</f>
        <v>0</v>
      </c>
      <c r="K54" s="176">
        <v>7</v>
      </c>
      <c r="L54" s="176">
        <f>IF('F2'!O55="",0,IF('F2'!O55&lt;=49,0,1))</f>
        <v>0</v>
      </c>
      <c r="M54" s="176">
        <f>IF('F2'!Q55="",0,IF('F2'!Q55="はい",0,1))</f>
        <v>0</v>
      </c>
      <c r="N54" s="176">
        <f>IF('F2'!S55="",0,IF('F2'!S55="はい",0,1))</f>
        <v>0</v>
      </c>
      <c r="O54" s="176">
        <f>IF('F2'!V55="",0,IF('F2'!V55="離農",1,IF('F2'!V55="不明（離農扱い）",1,0)))</f>
        <v>0</v>
      </c>
      <c r="P54" s="176">
        <f>IF('F2'!C55="",0,IF((L54+M54+N54+O54)&gt;0,1,0))</f>
        <v>0</v>
      </c>
    </row>
    <row r="55" spans="1:18" ht="20" customHeight="1">
      <c r="A55" s="613"/>
      <c r="B55" s="184" t="s">
        <v>19</v>
      </c>
      <c r="C55" s="184" t="s">
        <v>266</v>
      </c>
      <c r="D55" s="184">
        <v>50</v>
      </c>
      <c r="E55" s="185" t="s">
        <v>487</v>
      </c>
      <c r="F55" s="176">
        <f>'F1'!O118</f>
        <v>0</v>
      </c>
      <c r="K55" s="176">
        <v>8</v>
      </c>
      <c r="L55" s="176">
        <f>IF('F2'!O56="",0,IF('F2'!O56&lt;=49,0,1))</f>
        <v>0</v>
      </c>
      <c r="M55" s="176">
        <f>IF('F2'!Q56="",0,IF('F2'!Q56="はい",0,1))</f>
        <v>0</v>
      </c>
      <c r="N55" s="176">
        <f>IF('F2'!S56="",0,IF('F2'!S56="はい",0,1))</f>
        <v>0</v>
      </c>
      <c r="O55" s="176">
        <f>IF('F2'!V56="",0,IF('F2'!V56="離農",1,IF('F2'!V56="不明（離農扱い）",1,0)))</f>
        <v>0</v>
      </c>
      <c r="P55" s="176">
        <f>IF('F2'!C56="",0,IF((L55+M55+N55+O55)&gt;0,1,0))</f>
        <v>0</v>
      </c>
    </row>
    <row r="56" spans="1:18" ht="20" customHeight="1">
      <c r="A56" s="613"/>
      <c r="B56" s="184" t="s">
        <v>20</v>
      </c>
      <c r="C56" s="184" t="s">
        <v>266</v>
      </c>
      <c r="D56" s="184">
        <v>50</v>
      </c>
      <c r="E56" s="185" t="s">
        <v>488</v>
      </c>
      <c r="F56" s="175">
        <f>'F1'!O120</f>
        <v>0</v>
      </c>
      <c r="K56" s="176">
        <v>9</v>
      </c>
      <c r="L56" s="176">
        <f>IF('F2'!O57="",0,IF('F2'!O57&lt;=49,0,1))</f>
        <v>0</v>
      </c>
      <c r="M56" s="176">
        <f>IF('F2'!Q57="",0,IF('F2'!Q57="はい",0,1))</f>
        <v>0</v>
      </c>
      <c r="N56" s="176">
        <f>IF('F2'!S57="",0,IF('F2'!S57="はい",0,1))</f>
        <v>0</v>
      </c>
      <c r="O56" s="176">
        <f>IF('F2'!V57="",0,IF('F2'!V57="離農",1,IF('F2'!V57="不明（離農扱い）",1,0)))</f>
        <v>0</v>
      </c>
      <c r="P56" s="176">
        <f>IF('F2'!C57="",0,IF((L56+M56+N56+O56)&gt;0,1,0))</f>
        <v>0</v>
      </c>
    </row>
    <row r="57" spans="1:18" ht="20">
      <c r="A57" s="613"/>
      <c r="B57" s="184" t="s">
        <v>21</v>
      </c>
      <c r="C57" s="184" t="s">
        <v>266</v>
      </c>
      <c r="D57" s="184">
        <v>50</v>
      </c>
      <c r="E57" s="185" t="s">
        <v>489</v>
      </c>
      <c r="F57" s="175">
        <f>'F1'!O122</f>
        <v>0</v>
      </c>
      <c r="K57" s="176">
        <v>10</v>
      </c>
      <c r="L57" s="176">
        <f>IF('F2'!O58="",0,IF('F2'!O58&lt;=49,0,1))</f>
        <v>0</v>
      </c>
      <c r="M57" s="176">
        <f>IF('F2'!Q58="",0,IF('F2'!Q58="はい",0,1))</f>
        <v>0</v>
      </c>
      <c r="N57" s="176">
        <f>IF('F2'!S58="",0,IF('F2'!S58="はい",0,1))</f>
        <v>0</v>
      </c>
      <c r="O57" s="176">
        <f>IF('F2'!V58="",0,IF('F2'!V58="離農",1,IF('F2'!V58="不明（離農扱い）",1,0)))</f>
        <v>0</v>
      </c>
      <c r="P57" s="176">
        <f>IF('F2'!C58="",0,IF((L57+M57+N57+O57)&gt;0,1,0))</f>
        <v>0</v>
      </c>
    </row>
    <row r="58" spans="1:18" ht="20">
      <c r="A58" s="613"/>
      <c r="B58" s="184" t="s">
        <v>109</v>
      </c>
      <c r="C58" s="184" t="s">
        <v>422</v>
      </c>
      <c r="D58" s="184">
        <v>4</v>
      </c>
      <c r="E58" s="185" t="s">
        <v>490</v>
      </c>
      <c r="F58" s="175">
        <f>'F1'!P124</f>
        <v>0</v>
      </c>
      <c r="O58" s="176" t="s">
        <v>1408</v>
      </c>
      <c r="P58" s="176">
        <f>SUM(P48:P57)</f>
        <v>0</v>
      </c>
    </row>
    <row r="59" spans="1:18" ht="34" customHeight="1">
      <c r="A59" s="613"/>
      <c r="B59" s="184" t="s">
        <v>110</v>
      </c>
      <c r="C59" s="184" t="s">
        <v>422</v>
      </c>
      <c r="D59" s="184">
        <v>2</v>
      </c>
      <c r="E59" s="185" t="s">
        <v>491</v>
      </c>
      <c r="F59" s="176">
        <f>'F1'!S124</f>
        <v>0</v>
      </c>
    </row>
    <row r="60" spans="1:18" ht="20">
      <c r="A60" s="613"/>
      <c r="B60" s="184" t="s">
        <v>111</v>
      </c>
      <c r="C60" s="184" t="s">
        <v>422</v>
      </c>
      <c r="D60" s="184">
        <v>2</v>
      </c>
      <c r="E60" s="185" t="s">
        <v>492</v>
      </c>
      <c r="F60" s="176">
        <f>'F1'!U124</f>
        <v>0</v>
      </c>
    </row>
    <row r="61" spans="1:18" ht="20">
      <c r="A61" s="613"/>
      <c r="B61" s="184" t="s">
        <v>112</v>
      </c>
      <c r="C61" s="184" t="s">
        <v>422</v>
      </c>
      <c r="D61" s="184">
        <v>4</v>
      </c>
      <c r="E61" s="185" t="s">
        <v>493</v>
      </c>
      <c r="F61" s="176">
        <f>'F1'!Z124</f>
        <v>0</v>
      </c>
    </row>
    <row r="62" spans="1:18" ht="20">
      <c r="A62" s="613"/>
      <c r="B62" s="184" t="s">
        <v>114</v>
      </c>
      <c r="C62" s="184" t="s">
        <v>422</v>
      </c>
      <c r="D62" s="184">
        <v>2</v>
      </c>
      <c r="E62" s="185" t="s">
        <v>494</v>
      </c>
      <c r="F62" s="176">
        <f>'F1'!AC124</f>
        <v>0</v>
      </c>
    </row>
    <row r="63" spans="1:18" ht="20">
      <c r="A63" s="613"/>
      <c r="B63" s="184" t="s">
        <v>116</v>
      </c>
      <c r="C63" s="184" t="s">
        <v>422</v>
      </c>
      <c r="D63" s="184">
        <v>2</v>
      </c>
      <c r="E63" s="185" t="s">
        <v>495</v>
      </c>
      <c r="F63" s="176">
        <f>'F1'!AE124</f>
        <v>0</v>
      </c>
    </row>
    <row r="64" spans="1:18" ht="20">
      <c r="A64" s="613" t="s">
        <v>496</v>
      </c>
      <c r="B64" s="184" t="s">
        <v>23</v>
      </c>
      <c r="C64" s="184" t="s">
        <v>435</v>
      </c>
      <c r="D64" s="184"/>
      <c r="E64" s="185" t="s">
        <v>497</v>
      </c>
      <c r="F64" s="176">
        <f>'F1'!K127</f>
        <v>0</v>
      </c>
    </row>
    <row r="65" spans="1:6" ht="20">
      <c r="A65" s="613"/>
      <c r="B65" s="184" t="s">
        <v>119</v>
      </c>
      <c r="C65" s="184" t="s">
        <v>435</v>
      </c>
      <c r="D65" s="184"/>
      <c r="E65" s="185" t="s">
        <v>498</v>
      </c>
      <c r="F65" s="176">
        <f>'F1'!R129</f>
        <v>0</v>
      </c>
    </row>
    <row r="66" spans="1:6" ht="20">
      <c r="A66" s="183" t="s">
        <v>25</v>
      </c>
      <c r="B66" s="183" t="s">
        <v>25</v>
      </c>
      <c r="C66" s="184" t="s">
        <v>435</v>
      </c>
      <c r="D66" s="184"/>
      <c r="E66" s="185" t="s">
        <v>499</v>
      </c>
      <c r="F66" s="176">
        <f>'F1'!K132</f>
        <v>0</v>
      </c>
    </row>
    <row r="67" spans="1:6" ht="20">
      <c r="A67" s="183" t="s">
        <v>120</v>
      </c>
      <c r="B67" s="183" t="s">
        <v>120</v>
      </c>
      <c r="C67" s="184" t="s">
        <v>435</v>
      </c>
      <c r="D67" s="184"/>
      <c r="E67" s="185" t="s">
        <v>500</v>
      </c>
      <c r="F67" s="175">
        <f>'F1'!K135</f>
        <v>0</v>
      </c>
    </row>
    <row r="68" spans="1:6" ht="20">
      <c r="A68" s="183" t="s">
        <v>501</v>
      </c>
      <c r="B68" s="183" t="s">
        <v>501</v>
      </c>
      <c r="C68" s="184" t="s">
        <v>502</v>
      </c>
      <c r="D68" s="184">
        <v>1000</v>
      </c>
      <c r="E68" s="185" t="s">
        <v>503</v>
      </c>
      <c r="F68" s="175"/>
    </row>
    <row r="69" spans="1:6">
      <c r="A69" s="614" t="s">
        <v>504</v>
      </c>
      <c r="B69" s="614"/>
      <c r="C69" s="614"/>
      <c r="D69" s="614"/>
      <c r="E69" s="614"/>
      <c r="F69" s="175"/>
    </row>
    <row r="70" spans="1:6">
      <c r="A70" s="610" t="s">
        <v>414</v>
      </c>
      <c r="B70" s="610"/>
      <c r="C70" s="179" t="s">
        <v>415</v>
      </c>
      <c r="D70" s="179" t="s">
        <v>416</v>
      </c>
      <c r="E70" s="179" t="s">
        <v>417</v>
      </c>
      <c r="F70" s="175"/>
    </row>
    <row r="71" spans="1:6" ht="20">
      <c r="A71" s="200" t="s">
        <v>249</v>
      </c>
      <c r="B71" s="200" t="s">
        <v>249</v>
      </c>
      <c r="C71" s="184" t="s">
        <v>435</v>
      </c>
      <c r="D71" s="201"/>
      <c r="E71" s="185" t="s">
        <v>505</v>
      </c>
      <c r="F71" s="175">
        <f>'F3-5'!B8</f>
        <v>0</v>
      </c>
    </row>
    <row r="72" spans="1:6" ht="20" customHeight="1">
      <c r="A72" s="200" t="s">
        <v>250</v>
      </c>
      <c r="B72" s="200" t="s">
        <v>250</v>
      </c>
      <c r="C72" s="184" t="s">
        <v>435</v>
      </c>
      <c r="D72" s="201"/>
      <c r="E72" s="185" t="s">
        <v>506</v>
      </c>
      <c r="F72" s="175">
        <f>'F3-5'!B9</f>
        <v>0</v>
      </c>
    </row>
    <row r="73" spans="1:6" ht="20" customHeight="1">
      <c r="A73" s="200" t="s">
        <v>251</v>
      </c>
      <c r="B73" s="200" t="s">
        <v>251</v>
      </c>
      <c r="C73" s="184" t="s">
        <v>435</v>
      </c>
      <c r="D73" s="201"/>
      <c r="E73" s="185" t="s">
        <v>507</v>
      </c>
      <c r="F73" s="176">
        <f>'F3-5'!B10</f>
        <v>0</v>
      </c>
    </row>
    <row r="74" spans="1:6" ht="20" customHeight="1">
      <c r="A74" s="200" t="s">
        <v>252</v>
      </c>
      <c r="B74" s="200" t="s">
        <v>252</v>
      </c>
      <c r="C74" s="184" t="s">
        <v>435</v>
      </c>
      <c r="D74" s="201"/>
      <c r="E74" s="185" t="s">
        <v>508</v>
      </c>
      <c r="F74" s="176">
        <f>'F3-5'!B11</f>
        <v>0</v>
      </c>
    </row>
    <row r="75" spans="1:6" ht="29" customHeight="1">
      <c r="A75" s="200" t="s">
        <v>219</v>
      </c>
      <c r="B75" s="200" t="s">
        <v>219</v>
      </c>
      <c r="C75" s="184" t="s">
        <v>435</v>
      </c>
      <c r="D75" s="201"/>
      <c r="E75" s="185" t="s">
        <v>509</v>
      </c>
      <c r="F75" s="176">
        <f>'F3-5'!B12</f>
        <v>0</v>
      </c>
    </row>
    <row r="76" spans="1:6" ht="20" customHeight="1">
      <c r="A76" s="200" t="s">
        <v>253</v>
      </c>
      <c r="B76" s="200" t="s">
        <v>253</v>
      </c>
      <c r="C76" s="201" t="s">
        <v>502</v>
      </c>
      <c r="D76" s="201">
        <v>255</v>
      </c>
      <c r="E76" s="185" t="s">
        <v>510</v>
      </c>
      <c r="F76" s="175">
        <f>'F3-5'!J13</f>
        <v>0</v>
      </c>
    </row>
    <row r="77" spans="1:6" ht="22" customHeight="1">
      <c r="A77" s="614" t="s">
        <v>511</v>
      </c>
      <c r="B77" s="614"/>
      <c r="C77" s="614"/>
      <c r="D77" s="614"/>
      <c r="E77" s="614"/>
      <c r="F77" s="175"/>
    </row>
    <row r="78" spans="1:6" ht="20">
      <c r="A78" s="200" t="s">
        <v>512</v>
      </c>
      <c r="B78" s="200" t="s">
        <v>512</v>
      </c>
      <c r="C78" s="202" t="s">
        <v>435</v>
      </c>
      <c r="D78" s="203"/>
      <c r="E78" s="185" t="s">
        <v>513</v>
      </c>
      <c r="F78" s="175" t="str">
        <f>IF('F3-5'!B21="◯","はい","いいえ")</f>
        <v>いいえ</v>
      </c>
    </row>
    <row r="79" spans="1:6">
      <c r="A79" s="614" t="s">
        <v>514</v>
      </c>
      <c r="B79" s="614"/>
      <c r="C79" s="614"/>
      <c r="D79" s="614"/>
      <c r="E79" s="614"/>
      <c r="F79" s="175"/>
    </row>
    <row r="80" spans="1:6" ht="20">
      <c r="A80" s="200" t="s">
        <v>515</v>
      </c>
      <c r="B80" s="200" t="s">
        <v>515</v>
      </c>
      <c r="C80" s="202" t="s">
        <v>435</v>
      </c>
      <c r="D80" s="203"/>
      <c r="E80" s="185" t="s">
        <v>516</v>
      </c>
      <c r="F80" s="175" t="str">
        <f>IF('F3-5'!B29="◯","はい","いいえ")</f>
        <v>いいえ</v>
      </c>
    </row>
    <row r="81" spans="1:6">
      <c r="A81" s="614" t="s">
        <v>517</v>
      </c>
      <c r="B81" s="614"/>
      <c r="C81" s="614"/>
      <c r="D81" s="614"/>
      <c r="E81" s="614"/>
      <c r="F81" s="175"/>
    </row>
    <row r="82" spans="1:6" ht="20">
      <c r="A82" s="605" t="s">
        <v>337</v>
      </c>
      <c r="B82" s="200" t="s">
        <v>518</v>
      </c>
      <c r="C82" s="184" t="s">
        <v>266</v>
      </c>
      <c r="D82" s="185">
        <v>4</v>
      </c>
      <c r="E82" s="185" t="s">
        <v>519</v>
      </c>
      <c r="F82" s="175">
        <f>'F2'!L8</f>
        <v>0</v>
      </c>
    </row>
    <row r="83" spans="1:6" ht="20">
      <c r="A83" s="605"/>
      <c r="B83" s="200" t="s">
        <v>520</v>
      </c>
      <c r="C83" s="184" t="s">
        <v>266</v>
      </c>
      <c r="D83" s="185">
        <v>2</v>
      </c>
      <c r="E83" s="185" t="s">
        <v>521</v>
      </c>
      <c r="F83" s="175">
        <f>'F2'!O8</f>
        <v>0</v>
      </c>
    </row>
    <row r="84" spans="1:6" ht="20">
      <c r="A84" s="615" t="s">
        <v>1098</v>
      </c>
      <c r="B84" s="205" t="s">
        <v>522</v>
      </c>
      <c r="C84" s="184" t="s">
        <v>266</v>
      </c>
      <c r="D84" s="185">
        <v>10</v>
      </c>
      <c r="E84" s="185" t="s">
        <v>523</v>
      </c>
      <c r="F84" s="175">
        <f>'F2'!I22</f>
        <v>0</v>
      </c>
    </row>
    <row r="85" spans="1:6" ht="20">
      <c r="A85" s="616"/>
      <c r="B85" s="205" t="s">
        <v>524</v>
      </c>
      <c r="C85" s="184" t="s">
        <v>266</v>
      </c>
      <c r="D85" s="185">
        <v>10</v>
      </c>
      <c r="E85" s="185" t="s">
        <v>525</v>
      </c>
      <c r="F85" s="175">
        <f>'F2'!N22</f>
        <v>0</v>
      </c>
    </row>
    <row r="86" spans="1:6" ht="20" customHeight="1">
      <c r="A86" s="616"/>
      <c r="B86" s="205" t="s">
        <v>526</v>
      </c>
      <c r="C86" s="184" t="s">
        <v>266</v>
      </c>
      <c r="D86" s="185">
        <v>10</v>
      </c>
      <c r="E86" s="185" t="s">
        <v>527</v>
      </c>
      <c r="F86" s="175">
        <f>'F2'!S22</f>
        <v>0</v>
      </c>
    </row>
    <row r="87" spans="1:6" ht="20" customHeight="1">
      <c r="A87" s="616"/>
      <c r="B87" s="205" t="s">
        <v>528</v>
      </c>
      <c r="C87" s="184" t="s">
        <v>266</v>
      </c>
      <c r="D87" s="185">
        <v>10</v>
      </c>
      <c r="E87" s="185" t="s">
        <v>529</v>
      </c>
      <c r="F87" s="206">
        <f>'F2'!X22*100</f>
        <v>0</v>
      </c>
    </row>
    <row r="88" spans="1:6" ht="20" customHeight="1">
      <c r="A88" s="615" t="s">
        <v>1099</v>
      </c>
      <c r="B88" s="205" t="s">
        <v>1100</v>
      </c>
      <c r="C88" s="184" t="s">
        <v>266</v>
      </c>
      <c r="D88" s="201">
        <v>50</v>
      </c>
      <c r="E88" s="185" t="s">
        <v>1104</v>
      </c>
      <c r="F88" s="175">
        <f>'F2'!C33</f>
        <v>0</v>
      </c>
    </row>
    <row r="89" spans="1:6" ht="20" customHeight="1">
      <c r="A89" s="615"/>
      <c r="B89" s="205" t="s">
        <v>1101</v>
      </c>
      <c r="C89" s="184" t="s">
        <v>426</v>
      </c>
      <c r="D89" s="201">
        <v>255</v>
      </c>
      <c r="E89" s="185" t="s">
        <v>1105</v>
      </c>
      <c r="F89" s="175">
        <f>'F2'!I33</f>
        <v>0</v>
      </c>
    </row>
    <row r="90" spans="1:6" ht="20" customHeight="1">
      <c r="A90" s="615"/>
      <c r="B90" s="205" t="s">
        <v>1102</v>
      </c>
      <c r="C90" s="184" t="s">
        <v>435</v>
      </c>
      <c r="D90" s="201">
        <v>255</v>
      </c>
      <c r="E90" s="185" t="s">
        <v>1106</v>
      </c>
      <c r="F90" s="175">
        <f>'F2'!N33</f>
        <v>0</v>
      </c>
    </row>
    <row r="91" spans="1:6" ht="20" customHeight="1">
      <c r="A91" s="615"/>
      <c r="B91" s="205" t="s">
        <v>1103</v>
      </c>
      <c r="C91" s="184" t="s">
        <v>266</v>
      </c>
      <c r="D91" s="201">
        <v>255</v>
      </c>
      <c r="E91" s="185" t="s">
        <v>1107</v>
      </c>
      <c r="F91" s="175">
        <f>'F2'!S33</f>
        <v>0</v>
      </c>
    </row>
    <row r="92" spans="1:6" ht="20" customHeight="1">
      <c r="A92" s="615"/>
      <c r="B92" s="205" t="s">
        <v>1108</v>
      </c>
      <c r="C92" s="184" t="s">
        <v>266</v>
      </c>
      <c r="D92" s="201">
        <v>50</v>
      </c>
      <c r="E92" s="185" t="s">
        <v>1144</v>
      </c>
      <c r="F92" s="175">
        <f>'F2'!C34</f>
        <v>0</v>
      </c>
    </row>
    <row r="93" spans="1:6" ht="20" customHeight="1">
      <c r="A93" s="615"/>
      <c r="B93" s="205" t="s">
        <v>1109</v>
      </c>
      <c r="C93" s="184" t="s">
        <v>426</v>
      </c>
      <c r="D93" s="201">
        <v>255</v>
      </c>
      <c r="E93" s="185" t="s">
        <v>1145</v>
      </c>
      <c r="F93" s="175">
        <f>'F2'!I34</f>
        <v>0</v>
      </c>
    </row>
    <row r="94" spans="1:6" ht="20" customHeight="1">
      <c r="A94" s="615"/>
      <c r="B94" s="205" t="s">
        <v>1110</v>
      </c>
      <c r="C94" s="184" t="s">
        <v>435</v>
      </c>
      <c r="D94" s="201">
        <v>255</v>
      </c>
      <c r="E94" s="185" t="s">
        <v>1146</v>
      </c>
      <c r="F94" s="175">
        <f>'F2'!N34</f>
        <v>0</v>
      </c>
    </row>
    <row r="95" spans="1:6" ht="20" customHeight="1">
      <c r="A95" s="615"/>
      <c r="B95" s="205" t="s">
        <v>1111</v>
      </c>
      <c r="C95" s="184" t="s">
        <v>266</v>
      </c>
      <c r="D95" s="201">
        <v>255</v>
      </c>
      <c r="E95" s="185" t="s">
        <v>1147</v>
      </c>
      <c r="F95" s="175">
        <f>'F2'!S34</f>
        <v>0</v>
      </c>
    </row>
    <row r="96" spans="1:6" ht="20" customHeight="1">
      <c r="A96" s="615"/>
      <c r="B96" s="205" t="s">
        <v>1112</v>
      </c>
      <c r="C96" s="184" t="s">
        <v>266</v>
      </c>
      <c r="D96" s="201">
        <v>50</v>
      </c>
      <c r="E96" s="185" t="s">
        <v>1148</v>
      </c>
      <c r="F96" s="175">
        <f>'F2'!C35</f>
        <v>0</v>
      </c>
    </row>
    <row r="97" spans="1:6" ht="20" customHeight="1">
      <c r="A97" s="615"/>
      <c r="B97" s="205" t="s">
        <v>1113</v>
      </c>
      <c r="C97" s="184" t="s">
        <v>426</v>
      </c>
      <c r="D97" s="201">
        <v>255</v>
      </c>
      <c r="E97" s="185" t="s">
        <v>1149</v>
      </c>
      <c r="F97" s="175">
        <f>'F2'!I35</f>
        <v>0</v>
      </c>
    </row>
    <row r="98" spans="1:6" ht="20" customHeight="1">
      <c r="A98" s="615"/>
      <c r="B98" s="205" t="s">
        <v>1114</v>
      </c>
      <c r="C98" s="184" t="s">
        <v>435</v>
      </c>
      <c r="D98" s="201">
        <v>255</v>
      </c>
      <c r="E98" s="185" t="s">
        <v>1150</v>
      </c>
      <c r="F98" s="175">
        <f>'F2'!N35</f>
        <v>0</v>
      </c>
    </row>
    <row r="99" spans="1:6" ht="20" customHeight="1">
      <c r="A99" s="615"/>
      <c r="B99" s="205" t="s">
        <v>1115</v>
      </c>
      <c r="C99" s="184" t="s">
        <v>266</v>
      </c>
      <c r="D99" s="201">
        <v>255</v>
      </c>
      <c r="E99" s="185" t="s">
        <v>1151</v>
      </c>
      <c r="F99" s="175">
        <f>'F2'!S35</f>
        <v>0</v>
      </c>
    </row>
    <row r="100" spans="1:6" ht="20" customHeight="1">
      <c r="A100" s="615"/>
      <c r="B100" s="205" t="s">
        <v>1116</v>
      </c>
      <c r="C100" s="184" t="s">
        <v>266</v>
      </c>
      <c r="D100" s="201">
        <v>50</v>
      </c>
      <c r="E100" s="185" t="s">
        <v>1152</v>
      </c>
      <c r="F100" s="175">
        <f>'F2'!C36</f>
        <v>0</v>
      </c>
    </row>
    <row r="101" spans="1:6" ht="20" customHeight="1">
      <c r="A101" s="615"/>
      <c r="B101" s="205" t="s">
        <v>1117</v>
      </c>
      <c r="C101" s="184" t="s">
        <v>426</v>
      </c>
      <c r="D101" s="201">
        <v>255</v>
      </c>
      <c r="E101" s="185" t="s">
        <v>1153</v>
      </c>
      <c r="F101" s="175">
        <f>'F2'!I36</f>
        <v>0</v>
      </c>
    </row>
    <row r="102" spans="1:6" ht="20" customHeight="1">
      <c r="A102" s="615"/>
      <c r="B102" s="205" t="s">
        <v>1118</v>
      </c>
      <c r="C102" s="184" t="s">
        <v>435</v>
      </c>
      <c r="D102" s="201">
        <v>255</v>
      </c>
      <c r="E102" s="185" t="s">
        <v>1154</v>
      </c>
      <c r="F102" s="175">
        <f>'F2'!N36</f>
        <v>0</v>
      </c>
    </row>
    <row r="103" spans="1:6" ht="20" customHeight="1">
      <c r="A103" s="615"/>
      <c r="B103" s="205" t="s">
        <v>1119</v>
      </c>
      <c r="C103" s="184" t="s">
        <v>266</v>
      </c>
      <c r="D103" s="201">
        <v>255</v>
      </c>
      <c r="E103" s="185" t="s">
        <v>1155</v>
      </c>
      <c r="F103" s="175">
        <f>'F2'!S36</f>
        <v>0</v>
      </c>
    </row>
    <row r="104" spans="1:6" ht="20" customHeight="1">
      <c r="A104" s="615"/>
      <c r="B104" s="205" t="s">
        <v>1120</v>
      </c>
      <c r="C104" s="184" t="s">
        <v>266</v>
      </c>
      <c r="D104" s="201">
        <v>50</v>
      </c>
      <c r="E104" s="185" t="s">
        <v>1156</v>
      </c>
      <c r="F104" s="175">
        <f>'F2'!C37</f>
        <v>0</v>
      </c>
    </row>
    <row r="105" spans="1:6" ht="20" customHeight="1">
      <c r="A105" s="615"/>
      <c r="B105" s="205" t="s">
        <v>1121</v>
      </c>
      <c r="C105" s="184" t="s">
        <v>426</v>
      </c>
      <c r="D105" s="201">
        <v>255</v>
      </c>
      <c r="E105" s="185" t="s">
        <v>1157</v>
      </c>
      <c r="F105" s="175">
        <f>'F2'!I37</f>
        <v>0</v>
      </c>
    </row>
    <row r="106" spans="1:6" ht="20" customHeight="1">
      <c r="A106" s="615"/>
      <c r="B106" s="205" t="s">
        <v>1122</v>
      </c>
      <c r="C106" s="184" t="s">
        <v>435</v>
      </c>
      <c r="D106" s="201">
        <v>255</v>
      </c>
      <c r="E106" s="185" t="s">
        <v>1158</v>
      </c>
      <c r="F106" s="175">
        <f>'F2'!N37</f>
        <v>0</v>
      </c>
    </row>
    <row r="107" spans="1:6" ht="20" customHeight="1">
      <c r="A107" s="615"/>
      <c r="B107" s="205" t="s">
        <v>1123</v>
      </c>
      <c r="C107" s="184" t="s">
        <v>266</v>
      </c>
      <c r="D107" s="201">
        <v>255</v>
      </c>
      <c r="E107" s="185" t="s">
        <v>1159</v>
      </c>
      <c r="F107" s="175">
        <f>'F2'!S37</f>
        <v>0</v>
      </c>
    </row>
    <row r="108" spans="1:6" ht="20" customHeight="1">
      <c r="A108" s="615"/>
      <c r="B108" s="205" t="s">
        <v>1124</v>
      </c>
      <c r="C108" s="184" t="s">
        <v>266</v>
      </c>
      <c r="D108" s="201">
        <v>50</v>
      </c>
      <c r="E108" s="185" t="s">
        <v>1160</v>
      </c>
      <c r="F108" s="175">
        <f>'F2'!C38</f>
        <v>0</v>
      </c>
    </row>
    <row r="109" spans="1:6" ht="20" customHeight="1">
      <c r="A109" s="615"/>
      <c r="B109" s="205" t="s">
        <v>1125</v>
      </c>
      <c r="C109" s="184" t="s">
        <v>426</v>
      </c>
      <c r="D109" s="201">
        <v>255</v>
      </c>
      <c r="E109" s="185" t="s">
        <v>1161</v>
      </c>
      <c r="F109" s="175">
        <f>'F2'!I38</f>
        <v>0</v>
      </c>
    </row>
    <row r="110" spans="1:6" ht="20" customHeight="1">
      <c r="A110" s="615"/>
      <c r="B110" s="205" t="s">
        <v>1126</v>
      </c>
      <c r="C110" s="184" t="s">
        <v>435</v>
      </c>
      <c r="D110" s="201">
        <v>255</v>
      </c>
      <c r="E110" s="185" t="s">
        <v>1162</v>
      </c>
      <c r="F110" s="175">
        <f>'F2'!N38</f>
        <v>0</v>
      </c>
    </row>
    <row r="111" spans="1:6" ht="20" customHeight="1">
      <c r="A111" s="615"/>
      <c r="B111" s="205" t="s">
        <v>1127</v>
      </c>
      <c r="C111" s="184" t="s">
        <v>266</v>
      </c>
      <c r="D111" s="201">
        <v>255</v>
      </c>
      <c r="E111" s="185" t="s">
        <v>1163</v>
      </c>
      <c r="F111" s="175">
        <f>'F2'!S38</f>
        <v>0</v>
      </c>
    </row>
    <row r="112" spans="1:6" ht="20" customHeight="1">
      <c r="A112" s="615"/>
      <c r="B112" s="205" t="s">
        <v>1128</v>
      </c>
      <c r="C112" s="184" t="s">
        <v>266</v>
      </c>
      <c r="D112" s="201">
        <v>50</v>
      </c>
      <c r="E112" s="191" t="s">
        <v>1164</v>
      </c>
      <c r="F112" s="175">
        <f>'F2'!C39</f>
        <v>0</v>
      </c>
    </row>
    <row r="113" spans="1:6" ht="20" customHeight="1">
      <c r="A113" s="615"/>
      <c r="B113" s="205" t="s">
        <v>1129</v>
      </c>
      <c r="C113" s="184" t="s">
        <v>426</v>
      </c>
      <c r="D113" s="201">
        <v>255</v>
      </c>
      <c r="E113" s="191" t="s">
        <v>1165</v>
      </c>
      <c r="F113" s="175">
        <f>'F2'!I39</f>
        <v>0</v>
      </c>
    </row>
    <row r="114" spans="1:6" ht="20" customHeight="1">
      <c r="A114" s="615"/>
      <c r="B114" s="205" t="s">
        <v>1130</v>
      </c>
      <c r="C114" s="184" t="s">
        <v>435</v>
      </c>
      <c r="D114" s="201">
        <v>255</v>
      </c>
      <c r="E114" s="191" t="s">
        <v>1166</v>
      </c>
      <c r="F114" s="175">
        <f>'F2'!N39</f>
        <v>0</v>
      </c>
    </row>
    <row r="115" spans="1:6" ht="20" customHeight="1">
      <c r="A115" s="615"/>
      <c r="B115" s="205" t="s">
        <v>1131</v>
      </c>
      <c r="C115" s="184" t="s">
        <v>266</v>
      </c>
      <c r="D115" s="201">
        <v>255</v>
      </c>
      <c r="E115" s="191" t="s">
        <v>1167</v>
      </c>
      <c r="F115" s="175">
        <f>'F2'!S39</f>
        <v>0</v>
      </c>
    </row>
    <row r="116" spans="1:6" ht="20" customHeight="1">
      <c r="A116" s="615"/>
      <c r="B116" s="205" t="s">
        <v>1132</v>
      </c>
      <c r="C116" s="184" t="s">
        <v>266</v>
      </c>
      <c r="D116" s="201">
        <v>50</v>
      </c>
      <c r="E116" s="191" t="s">
        <v>1168</v>
      </c>
      <c r="F116" s="175">
        <f>'F2'!C40</f>
        <v>0</v>
      </c>
    </row>
    <row r="117" spans="1:6" ht="20" customHeight="1">
      <c r="A117" s="615"/>
      <c r="B117" s="205" t="s">
        <v>1133</v>
      </c>
      <c r="C117" s="184" t="s">
        <v>426</v>
      </c>
      <c r="D117" s="201">
        <v>255</v>
      </c>
      <c r="E117" s="191" t="s">
        <v>1169</v>
      </c>
      <c r="F117" s="175">
        <f>'F2'!I40</f>
        <v>0</v>
      </c>
    </row>
    <row r="118" spans="1:6" ht="20" customHeight="1">
      <c r="A118" s="615"/>
      <c r="B118" s="205" t="s">
        <v>1134</v>
      </c>
      <c r="C118" s="184" t="s">
        <v>435</v>
      </c>
      <c r="D118" s="201">
        <v>255</v>
      </c>
      <c r="E118" s="191" t="s">
        <v>1170</v>
      </c>
      <c r="F118" s="175">
        <f>'F2'!N40</f>
        <v>0</v>
      </c>
    </row>
    <row r="119" spans="1:6" ht="20" customHeight="1">
      <c r="A119" s="615"/>
      <c r="B119" s="205" t="s">
        <v>1135</v>
      </c>
      <c r="C119" s="184" t="s">
        <v>266</v>
      </c>
      <c r="D119" s="201">
        <v>255</v>
      </c>
      <c r="E119" s="191" t="s">
        <v>1171</v>
      </c>
      <c r="F119" s="175">
        <f>'F2'!S40</f>
        <v>0</v>
      </c>
    </row>
    <row r="120" spans="1:6" ht="20" customHeight="1">
      <c r="A120" s="615"/>
      <c r="B120" s="205" t="s">
        <v>1136</v>
      </c>
      <c r="C120" s="184" t="s">
        <v>266</v>
      </c>
      <c r="D120" s="201">
        <v>50</v>
      </c>
      <c r="E120" s="191" t="s">
        <v>1172</v>
      </c>
      <c r="F120" s="175">
        <f>'F2'!C41</f>
        <v>0</v>
      </c>
    </row>
    <row r="121" spans="1:6" ht="20" customHeight="1">
      <c r="A121" s="615"/>
      <c r="B121" s="205" t="s">
        <v>1137</v>
      </c>
      <c r="C121" s="184" t="s">
        <v>426</v>
      </c>
      <c r="D121" s="201">
        <v>255</v>
      </c>
      <c r="E121" s="191" t="s">
        <v>1173</v>
      </c>
      <c r="F121" s="175">
        <f>'F2'!I41</f>
        <v>0</v>
      </c>
    </row>
    <row r="122" spans="1:6" ht="20" customHeight="1">
      <c r="A122" s="615"/>
      <c r="B122" s="205" t="s">
        <v>1138</v>
      </c>
      <c r="C122" s="184" t="s">
        <v>435</v>
      </c>
      <c r="D122" s="201">
        <v>255</v>
      </c>
      <c r="E122" s="191" t="s">
        <v>1174</v>
      </c>
      <c r="F122" s="175">
        <f>'F2'!N41</f>
        <v>0</v>
      </c>
    </row>
    <row r="123" spans="1:6" ht="20" customHeight="1">
      <c r="A123" s="615"/>
      <c r="B123" s="205" t="s">
        <v>1139</v>
      </c>
      <c r="C123" s="184" t="s">
        <v>266</v>
      </c>
      <c r="D123" s="201">
        <v>255</v>
      </c>
      <c r="E123" s="191" t="s">
        <v>1175</v>
      </c>
      <c r="F123" s="175">
        <f>'F2'!S41</f>
        <v>0</v>
      </c>
    </row>
    <row r="124" spans="1:6" ht="20" customHeight="1">
      <c r="A124" s="615"/>
      <c r="B124" s="205" t="s">
        <v>1140</v>
      </c>
      <c r="C124" s="184" t="s">
        <v>266</v>
      </c>
      <c r="D124" s="201">
        <v>50</v>
      </c>
      <c r="E124" s="191" t="s">
        <v>1176</v>
      </c>
      <c r="F124" s="175">
        <f>'F2'!C42</f>
        <v>0</v>
      </c>
    </row>
    <row r="125" spans="1:6" ht="20" customHeight="1">
      <c r="A125" s="615"/>
      <c r="B125" s="205" t="s">
        <v>1141</v>
      </c>
      <c r="C125" s="184" t="s">
        <v>426</v>
      </c>
      <c r="D125" s="201">
        <v>255</v>
      </c>
      <c r="E125" s="191" t="s">
        <v>1177</v>
      </c>
      <c r="F125" s="175">
        <f>'F2'!I42</f>
        <v>0</v>
      </c>
    </row>
    <row r="126" spans="1:6" ht="20">
      <c r="A126" s="615"/>
      <c r="B126" s="205" t="s">
        <v>1142</v>
      </c>
      <c r="C126" s="184" t="s">
        <v>435</v>
      </c>
      <c r="D126" s="201">
        <v>255</v>
      </c>
      <c r="E126" s="191" t="s">
        <v>1178</v>
      </c>
      <c r="F126" s="175">
        <f>'F2'!N42</f>
        <v>0</v>
      </c>
    </row>
    <row r="127" spans="1:6" ht="20">
      <c r="A127" s="615"/>
      <c r="B127" s="205" t="s">
        <v>1143</v>
      </c>
      <c r="C127" s="184" t="s">
        <v>266</v>
      </c>
      <c r="D127" s="201">
        <v>255</v>
      </c>
      <c r="E127" s="191" t="s">
        <v>1179</v>
      </c>
      <c r="F127" s="175">
        <f>'F2'!S42</f>
        <v>0</v>
      </c>
    </row>
    <row r="128" spans="1:6" ht="20">
      <c r="A128" s="617" t="s">
        <v>1436</v>
      </c>
      <c r="B128" s="205" t="s">
        <v>1062</v>
      </c>
      <c r="C128" s="184" t="s">
        <v>266</v>
      </c>
      <c r="D128" s="201">
        <v>255</v>
      </c>
      <c r="E128" s="191" t="s">
        <v>1180</v>
      </c>
      <c r="F128" s="175" t="str">
        <f>'F2'!C48</f>
        <v>(初めて事業活用した回で採用日が最も早い者)</v>
      </c>
    </row>
    <row r="129" spans="1:6" ht="20">
      <c r="A129" s="618"/>
      <c r="B129" s="205" t="s">
        <v>1182</v>
      </c>
      <c r="C129" s="184" t="s">
        <v>266</v>
      </c>
      <c r="D129" s="201">
        <v>255</v>
      </c>
      <c r="E129" s="191" t="s">
        <v>1181</v>
      </c>
      <c r="F129" s="175">
        <f>'F2'!L48</f>
        <v>0</v>
      </c>
    </row>
    <row r="130" spans="1:6" ht="18" customHeight="1">
      <c r="A130" s="616" t="s">
        <v>1183</v>
      </c>
      <c r="B130" s="205" t="s">
        <v>1100</v>
      </c>
      <c r="C130" s="184" t="s">
        <v>266</v>
      </c>
      <c r="D130" s="201">
        <v>50</v>
      </c>
      <c r="E130" s="191" t="s">
        <v>1189</v>
      </c>
      <c r="F130" s="207">
        <f>'F2'!C49</f>
        <v>0</v>
      </c>
    </row>
    <row r="131" spans="1:6" ht="20">
      <c r="A131" s="616"/>
      <c r="B131" s="205" t="s">
        <v>1184</v>
      </c>
      <c r="C131" s="184" t="s">
        <v>266</v>
      </c>
      <c r="D131" s="201">
        <v>50</v>
      </c>
      <c r="E131" s="191" t="s">
        <v>1190</v>
      </c>
      <c r="F131" s="208" t="str">
        <f>IF('F2'!I49&lt;&gt;"",'F2'!I49,"")</f>
        <v/>
      </c>
    </row>
    <row r="132" spans="1:6" ht="30" customHeight="1">
      <c r="A132" s="616"/>
      <c r="B132" s="205" t="s">
        <v>1185</v>
      </c>
      <c r="C132" s="184" t="s">
        <v>266</v>
      </c>
      <c r="D132" s="201">
        <v>50</v>
      </c>
      <c r="E132" s="191" t="s">
        <v>1191</v>
      </c>
      <c r="F132" s="208" t="str">
        <f>IF('F2'!L49&lt;&gt;"",'F2'!L49,"")</f>
        <v/>
      </c>
    </row>
    <row r="133" spans="1:6" ht="20">
      <c r="A133" s="616"/>
      <c r="B133" s="205" t="s">
        <v>1186</v>
      </c>
      <c r="C133" s="184" t="s">
        <v>266</v>
      </c>
      <c r="D133" s="201">
        <v>10</v>
      </c>
      <c r="E133" s="191" t="s">
        <v>1192</v>
      </c>
      <c r="F133" s="207" t="str">
        <f>'F2'!O49</f>
        <v/>
      </c>
    </row>
    <row r="134" spans="1:6" ht="20">
      <c r="A134" s="616"/>
      <c r="B134" s="209" t="s">
        <v>1187</v>
      </c>
      <c r="C134" s="184" t="s">
        <v>435</v>
      </c>
      <c r="D134" s="201">
        <v>255</v>
      </c>
      <c r="E134" s="191" t="s">
        <v>1193</v>
      </c>
      <c r="F134" s="207">
        <f>'F2'!Q49</f>
        <v>0</v>
      </c>
    </row>
    <row r="135" spans="1:6" ht="20">
      <c r="A135" s="616"/>
      <c r="B135" s="205" t="s">
        <v>1188</v>
      </c>
      <c r="C135" s="184" t="s">
        <v>435</v>
      </c>
      <c r="D135" s="201">
        <v>255</v>
      </c>
      <c r="E135" s="191" t="s">
        <v>1194</v>
      </c>
      <c r="F135" s="207">
        <f>'F2'!S49</f>
        <v>0</v>
      </c>
    </row>
    <row r="136" spans="1:6" ht="20">
      <c r="A136" s="616"/>
      <c r="B136" s="205" t="s">
        <v>1102</v>
      </c>
      <c r="C136" s="184" t="s">
        <v>426</v>
      </c>
      <c r="D136" s="201">
        <v>255</v>
      </c>
      <c r="E136" s="191" t="s">
        <v>1195</v>
      </c>
      <c r="F136" s="207">
        <f>'F2'!V49</f>
        <v>0</v>
      </c>
    </row>
    <row r="137" spans="1:6" ht="20">
      <c r="A137" s="616"/>
      <c r="B137" s="205" t="s">
        <v>1103</v>
      </c>
      <c r="C137" s="184" t="s">
        <v>266</v>
      </c>
      <c r="D137" s="201">
        <v>255</v>
      </c>
      <c r="E137" s="191" t="s">
        <v>1196</v>
      </c>
      <c r="F137" s="207">
        <f>'F2'!Z49</f>
        <v>0</v>
      </c>
    </row>
    <row r="138" spans="1:6" ht="20">
      <c r="A138" s="616"/>
      <c r="B138" s="205" t="s">
        <v>1108</v>
      </c>
      <c r="C138" s="184" t="s">
        <v>266</v>
      </c>
      <c r="D138" s="201">
        <v>50</v>
      </c>
      <c r="E138" s="191" t="s">
        <v>1242</v>
      </c>
      <c r="F138" s="207">
        <f>'F2'!C50</f>
        <v>0</v>
      </c>
    </row>
    <row r="139" spans="1:6" ht="20">
      <c r="A139" s="616"/>
      <c r="B139" s="205" t="s">
        <v>1197</v>
      </c>
      <c r="C139" s="184" t="s">
        <v>266</v>
      </c>
      <c r="D139" s="201">
        <v>50</v>
      </c>
      <c r="E139" s="191" t="s">
        <v>1243</v>
      </c>
      <c r="F139" s="208" t="str">
        <f>IF('F2'!I50&lt;&gt;"",'F2'!I50,"")</f>
        <v/>
      </c>
    </row>
    <row r="140" spans="1:6" ht="30" customHeight="1">
      <c r="A140" s="616"/>
      <c r="B140" s="205" t="s">
        <v>1198</v>
      </c>
      <c r="C140" s="184" t="s">
        <v>266</v>
      </c>
      <c r="D140" s="201">
        <v>50</v>
      </c>
      <c r="E140" s="191" t="s">
        <v>1244</v>
      </c>
      <c r="F140" s="208" t="str">
        <f>IF('F2'!L50&lt;&gt;"",'F2'!L50,"")</f>
        <v/>
      </c>
    </row>
    <row r="141" spans="1:6" ht="20">
      <c r="A141" s="616"/>
      <c r="B141" s="205" t="s">
        <v>1199</v>
      </c>
      <c r="C141" s="184" t="s">
        <v>266</v>
      </c>
      <c r="D141" s="201">
        <v>10</v>
      </c>
      <c r="E141" s="191" t="s">
        <v>1245</v>
      </c>
      <c r="F141" s="207" t="str">
        <f>'F2'!O50</f>
        <v/>
      </c>
    </row>
    <row r="142" spans="1:6" ht="20">
      <c r="A142" s="616"/>
      <c r="B142" s="209" t="s">
        <v>1200</v>
      </c>
      <c r="C142" s="184" t="s">
        <v>435</v>
      </c>
      <c r="D142" s="201">
        <v>255</v>
      </c>
      <c r="E142" s="191" t="s">
        <v>1246</v>
      </c>
      <c r="F142" s="207">
        <f>'F2'!Q50</f>
        <v>0</v>
      </c>
    </row>
    <row r="143" spans="1:6" ht="20">
      <c r="A143" s="616"/>
      <c r="B143" s="205" t="s">
        <v>1201</v>
      </c>
      <c r="C143" s="184" t="s">
        <v>435</v>
      </c>
      <c r="D143" s="201">
        <v>255</v>
      </c>
      <c r="E143" s="191" t="s">
        <v>1247</v>
      </c>
      <c r="F143" s="207">
        <f>'F2'!S50</f>
        <v>0</v>
      </c>
    </row>
    <row r="144" spans="1:6" ht="18" customHeight="1">
      <c r="A144" s="616"/>
      <c r="B144" s="205" t="s">
        <v>1110</v>
      </c>
      <c r="C144" s="184" t="s">
        <v>426</v>
      </c>
      <c r="D144" s="201">
        <v>255</v>
      </c>
      <c r="E144" s="191" t="s">
        <v>1248</v>
      </c>
      <c r="F144" s="207">
        <f>'F2'!V50</f>
        <v>0</v>
      </c>
    </row>
    <row r="145" spans="1:6" ht="20">
      <c r="A145" s="616"/>
      <c r="B145" s="205" t="s">
        <v>1111</v>
      </c>
      <c r="C145" s="184" t="s">
        <v>266</v>
      </c>
      <c r="D145" s="201">
        <v>255</v>
      </c>
      <c r="E145" s="191" t="s">
        <v>1249</v>
      </c>
      <c r="F145" s="207">
        <f>'F2'!Z50</f>
        <v>0</v>
      </c>
    </row>
    <row r="146" spans="1:6" ht="20">
      <c r="A146" s="616"/>
      <c r="B146" s="205" t="s">
        <v>1112</v>
      </c>
      <c r="C146" s="184" t="s">
        <v>266</v>
      </c>
      <c r="D146" s="201">
        <v>50</v>
      </c>
      <c r="E146" s="191" t="s">
        <v>1250</v>
      </c>
      <c r="F146" s="207">
        <f>'F2'!C51</f>
        <v>0</v>
      </c>
    </row>
    <row r="147" spans="1:6" ht="20">
      <c r="A147" s="616"/>
      <c r="B147" s="205" t="s">
        <v>1202</v>
      </c>
      <c r="C147" s="184" t="s">
        <v>266</v>
      </c>
      <c r="D147" s="201">
        <v>50</v>
      </c>
      <c r="E147" s="191" t="s">
        <v>1251</v>
      </c>
      <c r="F147" s="208" t="str">
        <f>IF('F2'!I51&lt;&gt;"",'F2'!I51,"")</f>
        <v/>
      </c>
    </row>
    <row r="148" spans="1:6" ht="30" customHeight="1">
      <c r="A148" s="616"/>
      <c r="B148" s="205" t="s">
        <v>1203</v>
      </c>
      <c r="C148" s="184" t="s">
        <v>266</v>
      </c>
      <c r="D148" s="201">
        <v>50</v>
      </c>
      <c r="E148" s="191" t="s">
        <v>1252</v>
      </c>
      <c r="F148" s="208" t="str">
        <f>IF('F2'!L51&lt;&gt;"",'F2'!L51,"")</f>
        <v/>
      </c>
    </row>
    <row r="149" spans="1:6" ht="20">
      <c r="A149" s="616"/>
      <c r="B149" s="205" t="s">
        <v>1204</v>
      </c>
      <c r="C149" s="184" t="s">
        <v>266</v>
      </c>
      <c r="D149" s="201">
        <v>10</v>
      </c>
      <c r="E149" s="191" t="s">
        <v>1253</v>
      </c>
      <c r="F149" s="207" t="str">
        <f>'F2'!O51</f>
        <v/>
      </c>
    </row>
    <row r="150" spans="1:6" ht="20">
      <c r="A150" s="616"/>
      <c r="B150" s="209" t="s">
        <v>1205</v>
      </c>
      <c r="C150" s="184" t="s">
        <v>435</v>
      </c>
      <c r="D150" s="201">
        <v>255</v>
      </c>
      <c r="E150" s="191" t="s">
        <v>1254</v>
      </c>
      <c r="F150" s="207">
        <f>'F2'!Q51</f>
        <v>0</v>
      </c>
    </row>
    <row r="151" spans="1:6" ht="20">
      <c r="A151" s="616"/>
      <c r="B151" s="205" t="s">
        <v>1206</v>
      </c>
      <c r="C151" s="184" t="s">
        <v>435</v>
      </c>
      <c r="D151" s="201">
        <v>255</v>
      </c>
      <c r="E151" s="191" t="s">
        <v>1255</v>
      </c>
      <c r="F151" s="207">
        <f>'F2'!S51</f>
        <v>0</v>
      </c>
    </row>
    <row r="152" spans="1:6" ht="20">
      <c r="A152" s="616"/>
      <c r="B152" s="205" t="s">
        <v>1114</v>
      </c>
      <c r="C152" s="184" t="s">
        <v>426</v>
      </c>
      <c r="D152" s="201">
        <v>255</v>
      </c>
      <c r="E152" s="191" t="s">
        <v>1256</v>
      </c>
      <c r="F152" s="207">
        <f>'F2'!V51</f>
        <v>0</v>
      </c>
    </row>
    <row r="153" spans="1:6" ht="20">
      <c r="A153" s="616"/>
      <c r="B153" s="205" t="s">
        <v>1115</v>
      </c>
      <c r="C153" s="184" t="s">
        <v>266</v>
      </c>
      <c r="D153" s="201">
        <v>255</v>
      </c>
      <c r="E153" s="191" t="s">
        <v>1257</v>
      </c>
      <c r="F153" s="207">
        <f>'F2'!Z51</f>
        <v>0</v>
      </c>
    </row>
    <row r="154" spans="1:6" ht="20">
      <c r="A154" s="616"/>
      <c r="B154" s="205" t="s">
        <v>1116</v>
      </c>
      <c r="C154" s="184" t="s">
        <v>266</v>
      </c>
      <c r="D154" s="201">
        <v>50</v>
      </c>
      <c r="E154" s="191" t="s">
        <v>1258</v>
      </c>
      <c r="F154" s="207">
        <f>'F2'!C52</f>
        <v>0</v>
      </c>
    </row>
    <row r="155" spans="1:6" ht="20">
      <c r="A155" s="616"/>
      <c r="B155" s="205" t="s">
        <v>1207</v>
      </c>
      <c r="C155" s="184" t="s">
        <v>266</v>
      </c>
      <c r="D155" s="201">
        <v>50</v>
      </c>
      <c r="E155" s="191" t="s">
        <v>1259</v>
      </c>
      <c r="F155" s="208" t="str">
        <f>IF('F2'!I52&lt;&gt;"",'F2'!I52,"")</f>
        <v/>
      </c>
    </row>
    <row r="156" spans="1:6" ht="18" customHeight="1">
      <c r="A156" s="616"/>
      <c r="B156" s="205" t="s">
        <v>1208</v>
      </c>
      <c r="C156" s="184" t="s">
        <v>266</v>
      </c>
      <c r="D156" s="201">
        <v>50</v>
      </c>
      <c r="E156" s="191" t="s">
        <v>1260</v>
      </c>
      <c r="F156" s="208" t="str">
        <f>IF('F2'!L52&lt;&gt;"",'F2'!L52,"")</f>
        <v/>
      </c>
    </row>
    <row r="157" spans="1:6" ht="20">
      <c r="A157" s="616"/>
      <c r="B157" s="205" t="s">
        <v>1209</v>
      </c>
      <c r="C157" s="184" t="s">
        <v>266</v>
      </c>
      <c r="D157" s="201">
        <v>10</v>
      </c>
      <c r="E157" s="191" t="s">
        <v>1261</v>
      </c>
      <c r="F157" s="207" t="str">
        <f>'F2'!O52</f>
        <v/>
      </c>
    </row>
    <row r="158" spans="1:6" ht="20" customHeight="1">
      <c r="A158" s="616"/>
      <c r="B158" s="209" t="s">
        <v>1210</v>
      </c>
      <c r="C158" s="184" t="s">
        <v>435</v>
      </c>
      <c r="D158" s="201">
        <v>255</v>
      </c>
      <c r="E158" s="191" t="s">
        <v>1262</v>
      </c>
      <c r="F158" s="207">
        <f>'F2'!Q52</f>
        <v>0</v>
      </c>
    </row>
    <row r="159" spans="1:6" ht="20">
      <c r="A159" s="616"/>
      <c r="B159" s="205" t="s">
        <v>1211</v>
      </c>
      <c r="C159" s="184" t="s">
        <v>435</v>
      </c>
      <c r="D159" s="201">
        <v>255</v>
      </c>
      <c r="E159" s="191" t="s">
        <v>1263</v>
      </c>
      <c r="F159" s="207">
        <f>'F2'!S52</f>
        <v>0</v>
      </c>
    </row>
    <row r="160" spans="1:6" ht="20">
      <c r="A160" s="616"/>
      <c r="B160" s="205" t="s">
        <v>1118</v>
      </c>
      <c r="C160" s="184" t="s">
        <v>426</v>
      </c>
      <c r="D160" s="201">
        <v>255</v>
      </c>
      <c r="E160" s="191" t="s">
        <v>1264</v>
      </c>
      <c r="F160" s="207">
        <f>'F2'!V52</f>
        <v>0</v>
      </c>
    </row>
    <row r="161" spans="1:6" ht="20">
      <c r="A161" s="616"/>
      <c r="B161" s="205" t="s">
        <v>1119</v>
      </c>
      <c r="C161" s="184" t="s">
        <v>266</v>
      </c>
      <c r="D161" s="201">
        <v>255</v>
      </c>
      <c r="E161" s="191" t="s">
        <v>1265</v>
      </c>
      <c r="F161" s="207">
        <f>'F2'!Z52</f>
        <v>0</v>
      </c>
    </row>
    <row r="162" spans="1:6" ht="20">
      <c r="A162" s="616"/>
      <c r="B162" s="205" t="s">
        <v>1120</v>
      </c>
      <c r="C162" s="184" t="s">
        <v>266</v>
      </c>
      <c r="D162" s="201">
        <v>50</v>
      </c>
      <c r="E162" s="191" t="s">
        <v>1266</v>
      </c>
      <c r="F162" s="207">
        <f>'F2'!C53</f>
        <v>0</v>
      </c>
    </row>
    <row r="163" spans="1:6" ht="20">
      <c r="A163" s="616"/>
      <c r="B163" s="205" t="s">
        <v>1212</v>
      </c>
      <c r="C163" s="184" t="s">
        <v>266</v>
      </c>
      <c r="D163" s="201">
        <v>50</v>
      </c>
      <c r="E163" s="191" t="s">
        <v>1267</v>
      </c>
      <c r="F163" s="208" t="str">
        <f>IF('F2'!I53&lt;&gt;"",'F2'!I53,"")</f>
        <v/>
      </c>
    </row>
    <row r="164" spans="1:6" ht="30" customHeight="1">
      <c r="A164" s="616"/>
      <c r="B164" s="205" t="s">
        <v>1213</v>
      </c>
      <c r="C164" s="184" t="s">
        <v>266</v>
      </c>
      <c r="D164" s="201">
        <v>50</v>
      </c>
      <c r="E164" s="191" t="s">
        <v>1268</v>
      </c>
      <c r="F164" s="208" t="str">
        <f>IF('F2'!L53&lt;&gt;"",'F2'!L53,"")</f>
        <v/>
      </c>
    </row>
    <row r="165" spans="1:6" ht="20">
      <c r="A165" s="616"/>
      <c r="B165" s="205" t="s">
        <v>1214</v>
      </c>
      <c r="C165" s="184" t="s">
        <v>266</v>
      </c>
      <c r="D165" s="201">
        <v>10</v>
      </c>
      <c r="E165" s="191" t="s">
        <v>1269</v>
      </c>
      <c r="F165" s="207" t="str">
        <f>'F2'!O53</f>
        <v/>
      </c>
    </row>
    <row r="166" spans="1:6" ht="18" customHeight="1">
      <c r="A166" s="616"/>
      <c r="B166" s="209" t="s">
        <v>1215</v>
      </c>
      <c r="C166" s="184" t="s">
        <v>435</v>
      </c>
      <c r="D166" s="201">
        <v>255</v>
      </c>
      <c r="E166" s="191" t="s">
        <v>1270</v>
      </c>
      <c r="F166" s="207">
        <f>'F2'!Q53</f>
        <v>0</v>
      </c>
    </row>
    <row r="167" spans="1:6" ht="20">
      <c r="A167" s="616"/>
      <c r="B167" s="205" t="s">
        <v>1216</v>
      </c>
      <c r="C167" s="184" t="s">
        <v>435</v>
      </c>
      <c r="D167" s="201">
        <v>255</v>
      </c>
      <c r="E167" s="191" t="s">
        <v>1271</v>
      </c>
      <c r="F167" s="207">
        <f>'F2'!S53</f>
        <v>0</v>
      </c>
    </row>
    <row r="168" spans="1:6" ht="20">
      <c r="A168" s="616"/>
      <c r="B168" s="205" t="s">
        <v>1122</v>
      </c>
      <c r="C168" s="184" t="s">
        <v>426</v>
      </c>
      <c r="D168" s="201">
        <v>255</v>
      </c>
      <c r="E168" s="191" t="s">
        <v>1272</v>
      </c>
      <c r="F168" s="207">
        <f>'F2'!V53</f>
        <v>0</v>
      </c>
    </row>
    <row r="169" spans="1:6" ht="20">
      <c r="A169" s="616"/>
      <c r="B169" s="205" t="s">
        <v>1123</v>
      </c>
      <c r="C169" s="184" t="s">
        <v>266</v>
      </c>
      <c r="D169" s="201">
        <v>255</v>
      </c>
      <c r="E169" s="191" t="s">
        <v>1273</v>
      </c>
      <c r="F169" s="207">
        <f>'F2'!Z53</f>
        <v>0</v>
      </c>
    </row>
    <row r="170" spans="1:6" ht="20">
      <c r="A170" s="616"/>
      <c r="B170" s="205" t="s">
        <v>1124</v>
      </c>
      <c r="C170" s="184" t="s">
        <v>266</v>
      </c>
      <c r="D170" s="201">
        <v>50</v>
      </c>
      <c r="E170" s="191" t="s">
        <v>1274</v>
      </c>
      <c r="F170" s="207">
        <f>'F2'!C54</f>
        <v>0</v>
      </c>
    </row>
    <row r="171" spans="1:6" ht="20">
      <c r="A171" s="616"/>
      <c r="B171" s="205" t="s">
        <v>1217</v>
      </c>
      <c r="C171" s="184" t="s">
        <v>266</v>
      </c>
      <c r="D171" s="201">
        <v>50</v>
      </c>
      <c r="E171" s="191" t="s">
        <v>1275</v>
      </c>
      <c r="F171" s="208" t="str">
        <f>IF('F2'!I54&lt;&gt;"",'F2'!I54,"")</f>
        <v/>
      </c>
    </row>
    <row r="172" spans="1:6" ht="30" customHeight="1">
      <c r="A172" s="616"/>
      <c r="B172" s="205" t="s">
        <v>1218</v>
      </c>
      <c r="C172" s="184" t="s">
        <v>266</v>
      </c>
      <c r="D172" s="201">
        <v>50</v>
      </c>
      <c r="E172" s="191" t="s">
        <v>1276</v>
      </c>
      <c r="F172" s="208" t="str">
        <f>IF('F2'!L54&lt;&gt;"",'F2'!L54,"")</f>
        <v/>
      </c>
    </row>
    <row r="173" spans="1:6" ht="20">
      <c r="A173" s="616"/>
      <c r="B173" s="205" t="s">
        <v>1219</v>
      </c>
      <c r="C173" s="184" t="s">
        <v>266</v>
      </c>
      <c r="D173" s="201">
        <v>10</v>
      </c>
      <c r="E173" s="191" t="s">
        <v>1277</v>
      </c>
      <c r="F173" s="207" t="str">
        <f>'F2'!O54</f>
        <v/>
      </c>
    </row>
    <row r="174" spans="1:6" ht="20">
      <c r="A174" s="616"/>
      <c r="B174" s="209" t="s">
        <v>1220</v>
      </c>
      <c r="C174" s="184" t="s">
        <v>435</v>
      </c>
      <c r="D174" s="201">
        <v>255</v>
      </c>
      <c r="E174" s="191" t="s">
        <v>1278</v>
      </c>
      <c r="F174" s="207">
        <f>'F2'!Q54</f>
        <v>0</v>
      </c>
    </row>
    <row r="175" spans="1:6" ht="20">
      <c r="A175" s="616"/>
      <c r="B175" s="205" t="s">
        <v>1221</v>
      </c>
      <c r="C175" s="184" t="s">
        <v>435</v>
      </c>
      <c r="D175" s="201">
        <v>255</v>
      </c>
      <c r="E175" s="191" t="s">
        <v>1279</v>
      </c>
      <c r="F175" s="207">
        <f>'F2'!S54</f>
        <v>0</v>
      </c>
    </row>
    <row r="176" spans="1:6" ht="20">
      <c r="A176" s="616"/>
      <c r="B176" s="205" t="s">
        <v>1126</v>
      </c>
      <c r="C176" s="184" t="s">
        <v>426</v>
      </c>
      <c r="D176" s="201">
        <v>255</v>
      </c>
      <c r="E176" s="191" t="s">
        <v>1280</v>
      </c>
      <c r="F176" s="207">
        <f>'F2'!V54</f>
        <v>0</v>
      </c>
    </row>
    <row r="177" spans="1:6" ht="20">
      <c r="A177" s="616"/>
      <c r="B177" s="205" t="s">
        <v>1127</v>
      </c>
      <c r="C177" s="184" t="s">
        <v>266</v>
      </c>
      <c r="D177" s="201">
        <v>255</v>
      </c>
      <c r="E177" s="191" t="s">
        <v>1281</v>
      </c>
      <c r="F177" s="207">
        <f>'F2'!Z54</f>
        <v>0</v>
      </c>
    </row>
    <row r="178" spans="1:6" ht="20">
      <c r="A178" s="616"/>
      <c r="B178" s="205" t="s">
        <v>1128</v>
      </c>
      <c r="C178" s="184" t="s">
        <v>266</v>
      </c>
      <c r="D178" s="201">
        <v>50</v>
      </c>
      <c r="E178" s="191" t="s">
        <v>1282</v>
      </c>
      <c r="F178" s="207">
        <f>'F2'!C55</f>
        <v>0</v>
      </c>
    </row>
    <row r="179" spans="1:6" ht="20">
      <c r="A179" s="616"/>
      <c r="B179" s="205" t="s">
        <v>1222</v>
      </c>
      <c r="C179" s="184" t="s">
        <v>266</v>
      </c>
      <c r="D179" s="201">
        <v>50</v>
      </c>
      <c r="E179" s="191" t="s">
        <v>1283</v>
      </c>
      <c r="F179" s="208" t="str">
        <f>IF('F2'!I55&lt;&gt;"",'F2'!I55,"")</f>
        <v/>
      </c>
    </row>
    <row r="180" spans="1:6" ht="20">
      <c r="A180" s="616"/>
      <c r="B180" s="205" t="s">
        <v>1223</v>
      </c>
      <c r="C180" s="184" t="s">
        <v>266</v>
      </c>
      <c r="D180" s="201">
        <v>50</v>
      </c>
      <c r="E180" s="191" t="s">
        <v>1284</v>
      </c>
      <c r="F180" s="208" t="str">
        <f>IF('F2'!L55&lt;&gt;"",'F2'!L55,"")</f>
        <v/>
      </c>
    </row>
    <row r="181" spans="1:6" ht="20">
      <c r="A181" s="616"/>
      <c r="B181" s="205" t="s">
        <v>1224</v>
      </c>
      <c r="C181" s="184" t="s">
        <v>266</v>
      </c>
      <c r="D181" s="201">
        <v>10</v>
      </c>
      <c r="E181" s="191" t="s">
        <v>1285</v>
      </c>
      <c r="F181" s="207" t="str">
        <f>'F2'!O55</f>
        <v/>
      </c>
    </row>
    <row r="182" spans="1:6" ht="20">
      <c r="A182" s="616"/>
      <c r="B182" s="209" t="s">
        <v>1225</v>
      </c>
      <c r="C182" s="184" t="s">
        <v>435</v>
      </c>
      <c r="D182" s="201">
        <v>255</v>
      </c>
      <c r="E182" s="191" t="s">
        <v>1286</v>
      </c>
      <c r="F182" s="207">
        <f>'F2'!Q55</f>
        <v>0</v>
      </c>
    </row>
    <row r="183" spans="1:6" ht="20">
      <c r="A183" s="616"/>
      <c r="B183" s="205" t="s">
        <v>1226</v>
      </c>
      <c r="C183" s="184" t="s">
        <v>435</v>
      </c>
      <c r="D183" s="201">
        <v>255</v>
      </c>
      <c r="E183" s="191" t="s">
        <v>1287</v>
      </c>
      <c r="F183" s="207">
        <f>'F2'!S55</f>
        <v>0</v>
      </c>
    </row>
    <row r="184" spans="1:6" ht="20">
      <c r="A184" s="616"/>
      <c r="B184" s="205" t="s">
        <v>1130</v>
      </c>
      <c r="C184" s="184" t="s">
        <v>426</v>
      </c>
      <c r="D184" s="201">
        <v>255</v>
      </c>
      <c r="E184" s="191" t="s">
        <v>1288</v>
      </c>
      <c r="F184" s="207">
        <f>'F2'!V55</f>
        <v>0</v>
      </c>
    </row>
    <row r="185" spans="1:6" ht="20">
      <c r="A185" s="616"/>
      <c r="B185" s="205" t="s">
        <v>1131</v>
      </c>
      <c r="C185" s="184" t="s">
        <v>266</v>
      </c>
      <c r="D185" s="201">
        <v>255</v>
      </c>
      <c r="E185" s="191" t="s">
        <v>1289</v>
      </c>
      <c r="F185" s="207">
        <f>'F2'!Z55</f>
        <v>0</v>
      </c>
    </row>
    <row r="186" spans="1:6" ht="20">
      <c r="A186" s="616"/>
      <c r="B186" s="205" t="s">
        <v>1132</v>
      </c>
      <c r="C186" s="184" t="s">
        <v>266</v>
      </c>
      <c r="D186" s="201">
        <v>50</v>
      </c>
      <c r="E186" s="191" t="s">
        <v>1290</v>
      </c>
      <c r="F186" s="207">
        <f>'F2'!C56</f>
        <v>0</v>
      </c>
    </row>
    <row r="187" spans="1:6" ht="20">
      <c r="A187" s="616"/>
      <c r="B187" s="205" t="s">
        <v>1227</v>
      </c>
      <c r="C187" s="184" t="s">
        <v>266</v>
      </c>
      <c r="D187" s="201">
        <v>50</v>
      </c>
      <c r="E187" s="191" t="s">
        <v>1291</v>
      </c>
      <c r="F187" s="208" t="str">
        <f>IF('F2'!I56&lt;&gt;"",'F2'!I56,"")</f>
        <v/>
      </c>
    </row>
    <row r="188" spans="1:6" ht="20">
      <c r="A188" s="616"/>
      <c r="B188" s="205" t="s">
        <v>1228</v>
      </c>
      <c r="C188" s="184" t="s">
        <v>266</v>
      </c>
      <c r="D188" s="201">
        <v>50</v>
      </c>
      <c r="E188" s="191" t="s">
        <v>1292</v>
      </c>
      <c r="F188" s="208" t="str">
        <f>IF('F2'!L56&lt;&gt;"",'F2'!L56,"")</f>
        <v/>
      </c>
    </row>
    <row r="189" spans="1:6" ht="20">
      <c r="A189" s="616"/>
      <c r="B189" s="205" t="s">
        <v>1229</v>
      </c>
      <c r="C189" s="184" t="s">
        <v>266</v>
      </c>
      <c r="D189" s="201">
        <v>10</v>
      </c>
      <c r="E189" s="191" t="s">
        <v>1293</v>
      </c>
      <c r="F189" s="207" t="str">
        <f>'F2'!O56</f>
        <v/>
      </c>
    </row>
    <row r="190" spans="1:6" ht="20">
      <c r="A190" s="616"/>
      <c r="B190" s="209" t="s">
        <v>1230</v>
      </c>
      <c r="C190" s="184" t="s">
        <v>435</v>
      </c>
      <c r="D190" s="201">
        <v>255</v>
      </c>
      <c r="E190" s="191" t="s">
        <v>1294</v>
      </c>
      <c r="F190" s="207">
        <f>'F2'!Q56</f>
        <v>0</v>
      </c>
    </row>
    <row r="191" spans="1:6" ht="20">
      <c r="A191" s="616"/>
      <c r="B191" s="205" t="s">
        <v>1231</v>
      </c>
      <c r="C191" s="184" t="s">
        <v>435</v>
      </c>
      <c r="D191" s="201">
        <v>255</v>
      </c>
      <c r="E191" s="191" t="s">
        <v>1295</v>
      </c>
      <c r="F191" s="207">
        <f>'F2'!S56</f>
        <v>0</v>
      </c>
    </row>
    <row r="192" spans="1:6" ht="20">
      <c r="A192" s="616"/>
      <c r="B192" s="205" t="s">
        <v>1134</v>
      </c>
      <c r="C192" s="184" t="s">
        <v>426</v>
      </c>
      <c r="D192" s="201">
        <v>255</v>
      </c>
      <c r="E192" s="191" t="s">
        <v>1296</v>
      </c>
      <c r="F192" s="207">
        <f>'F2'!V56</f>
        <v>0</v>
      </c>
    </row>
    <row r="193" spans="1:6" ht="20">
      <c r="A193" s="616"/>
      <c r="B193" s="205" t="s">
        <v>1135</v>
      </c>
      <c r="C193" s="184" t="s">
        <v>266</v>
      </c>
      <c r="D193" s="201">
        <v>255</v>
      </c>
      <c r="E193" s="191" t="s">
        <v>1297</v>
      </c>
      <c r="F193" s="207">
        <f>'F2'!Z56</f>
        <v>0</v>
      </c>
    </row>
    <row r="194" spans="1:6" ht="20">
      <c r="A194" s="616"/>
      <c r="B194" s="205" t="s">
        <v>1136</v>
      </c>
      <c r="C194" s="184" t="s">
        <v>266</v>
      </c>
      <c r="D194" s="201">
        <v>50</v>
      </c>
      <c r="E194" s="191" t="s">
        <v>1298</v>
      </c>
      <c r="F194" s="207">
        <f>'F2'!C57</f>
        <v>0</v>
      </c>
    </row>
    <row r="195" spans="1:6" ht="20">
      <c r="A195" s="616"/>
      <c r="B195" s="205" t="s">
        <v>1232</v>
      </c>
      <c r="C195" s="184" t="s">
        <v>266</v>
      </c>
      <c r="D195" s="201">
        <v>50</v>
      </c>
      <c r="E195" s="191" t="s">
        <v>1299</v>
      </c>
      <c r="F195" s="208" t="str">
        <f>IF('F2'!I57&lt;&gt;"",'F2'!I57,"")</f>
        <v/>
      </c>
    </row>
    <row r="196" spans="1:6" ht="20">
      <c r="A196" s="616"/>
      <c r="B196" s="205" t="s">
        <v>1233</v>
      </c>
      <c r="C196" s="184" t="s">
        <v>266</v>
      </c>
      <c r="D196" s="201">
        <v>50</v>
      </c>
      <c r="E196" s="191" t="s">
        <v>1300</v>
      </c>
      <c r="F196" s="208" t="str">
        <f>IF('F2'!L57&lt;&gt;"",'F2'!L57,"")</f>
        <v/>
      </c>
    </row>
    <row r="197" spans="1:6" ht="20">
      <c r="A197" s="616"/>
      <c r="B197" s="205" t="s">
        <v>1234</v>
      </c>
      <c r="C197" s="184" t="s">
        <v>266</v>
      </c>
      <c r="D197" s="201">
        <v>10</v>
      </c>
      <c r="E197" s="191" t="s">
        <v>1301</v>
      </c>
      <c r="F197" s="207" t="str">
        <f>'F2'!O57</f>
        <v/>
      </c>
    </row>
    <row r="198" spans="1:6" ht="20">
      <c r="A198" s="616"/>
      <c r="B198" s="209" t="s">
        <v>1235</v>
      </c>
      <c r="C198" s="184" t="s">
        <v>435</v>
      </c>
      <c r="D198" s="201">
        <v>255</v>
      </c>
      <c r="E198" s="191" t="s">
        <v>1302</v>
      </c>
      <c r="F198" s="207">
        <f>'F2'!Q57</f>
        <v>0</v>
      </c>
    </row>
    <row r="199" spans="1:6" ht="20">
      <c r="A199" s="616"/>
      <c r="B199" s="205" t="s">
        <v>1236</v>
      </c>
      <c r="C199" s="184" t="s">
        <v>435</v>
      </c>
      <c r="D199" s="201">
        <v>255</v>
      </c>
      <c r="E199" s="191" t="s">
        <v>1303</v>
      </c>
      <c r="F199" s="207">
        <f>'F2'!S57</f>
        <v>0</v>
      </c>
    </row>
    <row r="200" spans="1:6" ht="20">
      <c r="A200" s="616"/>
      <c r="B200" s="205" t="s">
        <v>1138</v>
      </c>
      <c r="C200" s="184" t="s">
        <v>426</v>
      </c>
      <c r="D200" s="201">
        <v>255</v>
      </c>
      <c r="E200" s="191" t="s">
        <v>1304</v>
      </c>
      <c r="F200" s="207">
        <f>'F2'!V57</f>
        <v>0</v>
      </c>
    </row>
    <row r="201" spans="1:6" ht="20">
      <c r="A201" s="616"/>
      <c r="B201" s="205" t="s">
        <v>1139</v>
      </c>
      <c r="C201" s="184" t="s">
        <v>266</v>
      </c>
      <c r="D201" s="201">
        <v>255</v>
      </c>
      <c r="E201" s="191" t="s">
        <v>1305</v>
      </c>
      <c r="F201" s="207">
        <f>'F2'!Z57</f>
        <v>0</v>
      </c>
    </row>
    <row r="202" spans="1:6" ht="20">
      <c r="A202" s="616"/>
      <c r="B202" s="205" t="s">
        <v>1140</v>
      </c>
      <c r="C202" s="184" t="s">
        <v>266</v>
      </c>
      <c r="D202" s="201">
        <v>50</v>
      </c>
      <c r="E202" s="191" t="s">
        <v>1306</v>
      </c>
      <c r="F202" s="207">
        <f>'F2'!C58</f>
        <v>0</v>
      </c>
    </row>
    <row r="203" spans="1:6" ht="20">
      <c r="A203" s="616"/>
      <c r="B203" s="205" t="s">
        <v>1237</v>
      </c>
      <c r="C203" s="184" t="s">
        <v>266</v>
      </c>
      <c r="D203" s="201">
        <v>50</v>
      </c>
      <c r="E203" s="191" t="s">
        <v>1307</v>
      </c>
      <c r="F203" s="208" t="str">
        <f>IF('F2'!I58&lt;&gt;"",'F2'!I58,"")</f>
        <v/>
      </c>
    </row>
    <row r="204" spans="1:6" ht="20">
      <c r="A204" s="616"/>
      <c r="B204" s="205" t="s">
        <v>1238</v>
      </c>
      <c r="C204" s="184" t="s">
        <v>266</v>
      </c>
      <c r="D204" s="201">
        <v>50</v>
      </c>
      <c r="E204" s="191" t="s">
        <v>1308</v>
      </c>
      <c r="F204" s="208" t="str">
        <f>IF('F2'!L58&lt;&gt;"",'F2'!L58,"")</f>
        <v/>
      </c>
    </row>
    <row r="205" spans="1:6" ht="20">
      <c r="A205" s="616"/>
      <c r="B205" s="205" t="s">
        <v>1239</v>
      </c>
      <c r="C205" s="184" t="s">
        <v>266</v>
      </c>
      <c r="D205" s="201">
        <v>10</v>
      </c>
      <c r="E205" s="191" t="s">
        <v>1309</v>
      </c>
      <c r="F205" s="207" t="str">
        <f>'F2'!O58</f>
        <v/>
      </c>
    </row>
    <row r="206" spans="1:6" ht="20">
      <c r="A206" s="616"/>
      <c r="B206" s="209" t="s">
        <v>1240</v>
      </c>
      <c r="C206" s="184" t="s">
        <v>435</v>
      </c>
      <c r="D206" s="201">
        <v>255</v>
      </c>
      <c r="E206" s="191" t="s">
        <v>1310</v>
      </c>
      <c r="F206" s="207">
        <f>'F2'!Q58</f>
        <v>0</v>
      </c>
    </row>
    <row r="207" spans="1:6" ht="20">
      <c r="A207" s="616"/>
      <c r="B207" s="205" t="s">
        <v>1241</v>
      </c>
      <c r="C207" s="184" t="s">
        <v>435</v>
      </c>
      <c r="D207" s="201">
        <v>255</v>
      </c>
      <c r="E207" s="191" t="s">
        <v>1311</v>
      </c>
      <c r="F207" s="207">
        <f>'F2'!S58</f>
        <v>0</v>
      </c>
    </row>
    <row r="208" spans="1:6" ht="20">
      <c r="A208" s="616"/>
      <c r="B208" s="205" t="s">
        <v>1142</v>
      </c>
      <c r="C208" s="184" t="s">
        <v>426</v>
      </c>
      <c r="D208" s="201">
        <v>255</v>
      </c>
      <c r="E208" s="191" t="s">
        <v>1312</v>
      </c>
      <c r="F208" s="207">
        <f>'F2'!V58</f>
        <v>0</v>
      </c>
    </row>
    <row r="209" spans="1:6" ht="20">
      <c r="A209" s="616"/>
      <c r="B209" s="205" t="s">
        <v>1143</v>
      </c>
      <c r="C209" s="184" t="s">
        <v>266</v>
      </c>
      <c r="D209" s="201">
        <v>255</v>
      </c>
      <c r="E209" s="191" t="s">
        <v>1313</v>
      </c>
      <c r="F209" s="207">
        <f>'F2'!Z58</f>
        <v>0</v>
      </c>
    </row>
    <row r="210" spans="1:6" ht="20">
      <c r="A210" s="616" t="s">
        <v>1092</v>
      </c>
      <c r="B210" s="205" t="s">
        <v>1314</v>
      </c>
      <c r="C210" s="184" t="s">
        <v>422</v>
      </c>
      <c r="D210" s="185">
        <v>10</v>
      </c>
      <c r="E210" s="191" t="s">
        <v>1317</v>
      </c>
      <c r="F210" s="206">
        <f>'F2'!B73</f>
        <v>0</v>
      </c>
    </row>
    <row r="211" spans="1:6" ht="20">
      <c r="A211" s="616"/>
      <c r="B211" s="205" t="s">
        <v>1096</v>
      </c>
      <c r="C211" s="184" t="s">
        <v>422</v>
      </c>
      <c r="D211" s="185">
        <v>10</v>
      </c>
      <c r="E211" s="191" t="s">
        <v>1318</v>
      </c>
      <c r="F211" s="206">
        <f>'F2'!G73</f>
        <v>0</v>
      </c>
    </row>
    <row r="212" spans="1:6" ht="20">
      <c r="A212" s="616"/>
      <c r="B212" s="205" t="s">
        <v>1097</v>
      </c>
      <c r="C212" s="184" t="s">
        <v>422</v>
      </c>
      <c r="D212" s="185">
        <v>10</v>
      </c>
      <c r="E212" s="191" t="s">
        <v>1319</v>
      </c>
      <c r="F212" s="206">
        <f>'F2'!K73</f>
        <v>0</v>
      </c>
    </row>
    <row r="213" spans="1:6" ht="20">
      <c r="A213" s="616" t="s">
        <v>1315</v>
      </c>
      <c r="B213" s="205" t="s">
        <v>1316</v>
      </c>
      <c r="C213" s="184" t="s">
        <v>422</v>
      </c>
      <c r="D213" s="185">
        <v>10</v>
      </c>
      <c r="E213" s="191" t="s">
        <v>1320</v>
      </c>
      <c r="F213" s="206">
        <f>'F2'!O73</f>
        <v>0</v>
      </c>
    </row>
    <row r="214" spans="1:6" ht="20">
      <c r="A214" s="616"/>
      <c r="B214" s="205" t="s">
        <v>1096</v>
      </c>
      <c r="C214" s="184" t="s">
        <v>422</v>
      </c>
      <c r="D214" s="185">
        <v>10</v>
      </c>
      <c r="E214" s="191" t="s">
        <v>1321</v>
      </c>
      <c r="F214" s="206">
        <f>'F2'!S73</f>
        <v>0</v>
      </c>
    </row>
    <row r="215" spans="1:6" ht="20">
      <c r="A215" s="616"/>
      <c r="B215" s="205" t="s">
        <v>1097</v>
      </c>
      <c r="C215" s="184" t="s">
        <v>422</v>
      </c>
      <c r="D215" s="185">
        <v>10</v>
      </c>
      <c r="E215" s="191" t="s">
        <v>1322</v>
      </c>
      <c r="F215" s="206">
        <f>'F2'!W73</f>
        <v>0</v>
      </c>
    </row>
    <row r="216" spans="1:6" ht="20">
      <c r="A216" s="210" t="s">
        <v>530</v>
      </c>
      <c r="B216" s="210"/>
      <c r="C216" s="210"/>
      <c r="D216" s="210"/>
      <c r="E216" s="210"/>
      <c r="F216" s="175"/>
    </row>
    <row r="217" spans="1:6">
      <c r="A217" s="610" t="s">
        <v>414</v>
      </c>
      <c r="B217" s="610"/>
      <c r="C217" s="179" t="s">
        <v>415</v>
      </c>
      <c r="D217" s="179" t="s">
        <v>416</v>
      </c>
      <c r="E217" s="179" t="s">
        <v>531</v>
      </c>
      <c r="F217" s="175"/>
    </row>
    <row r="218" spans="1:6" ht="20">
      <c r="A218" s="604" t="s">
        <v>172</v>
      </c>
      <c r="B218" s="604"/>
      <c r="C218" s="202" t="s">
        <v>435</v>
      </c>
      <c r="D218" s="202"/>
      <c r="E218" s="191" t="s">
        <v>532</v>
      </c>
      <c r="F218" s="175"/>
    </row>
    <row r="219" spans="1:6" ht="20">
      <c r="A219" s="604" t="s">
        <v>1054</v>
      </c>
      <c r="B219" s="604"/>
      <c r="C219" s="202" t="s">
        <v>426</v>
      </c>
      <c r="D219" s="202"/>
      <c r="E219" s="191" t="s">
        <v>533</v>
      </c>
      <c r="F219" s="175">
        <f>'F1'!K12</f>
        <v>0</v>
      </c>
    </row>
    <row r="220" spans="1:6" ht="20">
      <c r="A220" s="604" t="s">
        <v>534</v>
      </c>
      <c r="B220" s="202" t="s">
        <v>535</v>
      </c>
      <c r="C220" s="202" t="s">
        <v>266</v>
      </c>
      <c r="D220" s="202">
        <v>50</v>
      </c>
      <c r="E220" s="191" t="s">
        <v>536</v>
      </c>
      <c r="F220" s="175">
        <f>'F1'!L42</f>
        <v>0</v>
      </c>
    </row>
    <row r="221" spans="1:6" ht="20">
      <c r="A221" s="604"/>
      <c r="B221" s="202" t="s">
        <v>537</v>
      </c>
      <c r="C221" s="202" t="s">
        <v>266</v>
      </c>
      <c r="D221" s="202">
        <v>50</v>
      </c>
      <c r="E221" s="191" t="s">
        <v>538</v>
      </c>
      <c r="F221" s="176">
        <f>'F1'!V42</f>
        <v>0</v>
      </c>
    </row>
    <row r="222" spans="1:6" ht="20">
      <c r="A222" s="604" t="s">
        <v>539</v>
      </c>
      <c r="B222" s="202" t="s">
        <v>540</v>
      </c>
      <c r="C222" s="202" t="s">
        <v>266</v>
      </c>
      <c r="D222" s="202">
        <v>50</v>
      </c>
      <c r="E222" s="191" t="s">
        <v>541</v>
      </c>
      <c r="F222" s="176">
        <f>'F1'!L39</f>
        <v>0</v>
      </c>
    </row>
    <row r="223" spans="1:6" ht="20">
      <c r="A223" s="604"/>
      <c r="B223" s="202" t="s">
        <v>542</v>
      </c>
      <c r="C223" s="202" t="s">
        <v>266</v>
      </c>
      <c r="D223" s="202">
        <v>50</v>
      </c>
      <c r="E223" s="191" t="s">
        <v>543</v>
      </c>
      <c r="F223" s="175">
        <f>'F1'!V39</f>
        <v>0</v>
      </c>
    </row>
    <row r="224" spans="1:6" ht="20">
      <c r="A224" s="604" t="s">
        <v>26</v>
      </c>
      <c r="B224" s="604"/>
      <c r="C224" s="202" t="s">
        <v>435</v>
      </c>
      <c r="D224" s="202"/>
      <c r="E224" s="191" t="s">
        <v>544</v>
      </c>
      <c r="F224" s="175">
        <f>'F6'!K13</f>
        <v>0</v>
      </c>
    </row>
    <row r="225" spans="1:6" ht="20">
      <c r="A225" s="604" t="s">
        <v>81</v>
      </c>
      <c r="B225" s="604"/>
      <c r="C225" s="202" t="s">
        <v>435</v>
      </c>
      <c r="D225" s="202"/>
      <c r="E225" s="191" t="s">
        <v>545</v>
      </c>
      <c r="F225" s="175"/>
    </row>
    <row r="226" spans="1:6" ht="20">
      <c r="A226" s="604" t="s">
        <v>83</v>
      </c>
      <c r="B226" s="604"/>
      <c r="C226" s="202" t="s">
        <v>422</v>
      </c>
      <c r="D226" s="202">
        <v>4</v>
      </c>
      <c r="E226" s="191" t="s">
        <v>546</v>
      </c>
      <c r="F226" s="175">
        <f>'F6'!M16</f>
        <v>0</v>
      </c>
    </row>
    <row r="227" spans="1:6" ht="20">
      <c r="A227" s="604" t="s">
        <v>85</v>
      </c>
      <c r="B227" s="604"/>
      <c r="C227" s="202" t="s">
        <v>422</v>
      </c>
      <c r="D227" s="202">
        <v>2</v>
      </c>
      <c r="E227" s="191" t="s">
        <v>547</v>
      </c>
      <c r="F227" s="175">
        <f>'F6'!P16</f>
        <v>0</v>
      </c>
    </row>
    <row r="228" spans="1:6" ht="20">
      <c r="A228" s="604" t="s">
        <v>87</v>
      </c>
      <c r="B228" s="604"/>
      <c r="C228" s="202" t="s">
        <v>422</v>
      </c>
      <c r="D228" s="202">
        <v>2</v>
      </c>
      <c r="E228" s="191" t="s">
        <v>548</v>
      </c>
      <c r="F228" s="175">
        <f>'F6'!R16</f>
        <v>0</v>
      </c>
    </row>
    <row r="229" spans="1:6" ht="20">
      <c r="A229" s="604" t="s">
        <v>28</v>
      </c>
      <c r="B229" s="604"/>
      <c r="C229" s="202" t="s">
        <v>422</v>
      </c>
      <c r="D229" s="202">
        <v>3</v>
      </c>
      <c r="E229" s="191" t="s">
        <v>549</v>
      </c>
      <c r="F229" s="175">
        <f>'F6'!K19</f>
        <v>0</v>
      </c>
    </row>
    <row r="230" spans="1:6" ht="20">
      <c r="A230" s="612" t="s">
        <v>550</v>
      </c>
      <c r="B230" s="202" t="s">
        <v>551</v>
      </c>
      <c r="C230" s="202" t="s">
        <v>422</v>
      </c>
      <c r="D230" s="202">
        <v>3</v>
      </c>
      <c r="E230" s="185" t="s">
        <v>552</v>
      </c>
      <c r="F230" s="187">
        <f>'F6'!K22</f>
        <v>0</v>
      </c>
    </row>
    <row r="231" spans="1:6" ht="20">
      <c r="A231" s="612"/>
      <c r="B231" s="202" t="s">
        <v>553</v>
      </c>
      <c r="C231" s="202" t="s">
        <v>422</v>
      </c>
      <c r="D231" s="202">
        <v>4</v>
      </c>
      <c r="E231" s="185" t="s">
        <v>554</v>
      </c>
      <c r="F231" s="187">
        <f>'F6'!N22</f>
        <v>0</v>
      </c>
    </row>
    <row r="232" spans="1:6" ht="20">
      <c r="A232" s="612"/>
      <c r="B232" s="202" t="s">
        <v>555</v>
      </c>
      <c r="C232" s="202" t="s">
        <v>426</v>
      </c>
      <c r="D232" s="202"/>
      <c r="E232" s="185" t="s">
        <v>556</v>
      </c>
      <c r="F232" s="175">
        <f>'F6'!K24</f>
        <v>0</v>
      </c>
    </row>
    <row r="233" spans="1:6" ht="20">
      <c r="A233" s="612"/>
      <c r="B233" s="202" t="s">
        <v>557</v>
      </c>
      <c r="C233" s="202" t="s">
        <v>266</v>
      </c>
      <c r="D233" s="202">
        <v>255</v>
      </c>
      <c r="E233" s="185" t="s">
        <v>558</v>
      </c>
      <c r="F233" s="176">
        <f>'F6'!K26</f>
        <v>0</v>
      </c>
    </row>
    <row r="234" spans="1:6" ht="20">
      <c r="A234" s="612"/>
      <c r="B234" s="202" t="s">
        <v>559</v>
      </c>
      <c r="C234" s="202" t="s">
        <v>266</v>
      </c>
      <c r="D234" s="202">
        <v>255</v>
      </c>
      <c r="E234" s="185" t="s">
        <v>560</v>
      </c>
      <c r="F234" s="187">
        <f>'F6'!K28</f>
        <v>0</v>
      </c>
    </row>
    <row r="235" spans="1:6" ht="20">
      <c r="A235" s="604" t="s">
        <v>561</v>
      </c>
      <c r="B235" s="202" t="s">
        <v>551</v>
      </c>
      <c r="C235" s="202" t="s">
        <v>422</v>
      </c>
      <c r="D235" s="202">
        <v>3</v>
      </c>
      <c r="E235" s="185" t="s">
        <v>562</v>
      </c>
      <c r="F235" s="187">
        <f>'F6'!K33</f>
        <v>0</v>
      </c>
    </row>
    <row r="236" spans="1:6" ht="20">
      <c r="A236" s="604"/>
      <c r="B236" s="202" t="s">
        <v>553</v>
      </c>
      <c r="C236" s="202" t="s">
        <v>422</v>
      </c>
      <c r="D236" s="202">
        <v>4</v>
      </c>
      <c r="E236" s="185" t="s">
        <v>563</v>
      </c>
      <c r="F236" s="187">
        <f>'F6'!N33</f>
        <v>0</v>
      </c>
    </row>
    <row r="237" spans="1:6" ht="20">
      <c r="A237" s="604"/>
      <c r="B237" s="202" t="s">
        <v>555</v>
      </c>
      <c r="C237" s="202" t="s">
        <v>426</v>
      </c>
      <c r="D237" s="202"/>
      <c r="E237" s="185" t="s">
        <v>564</v>
      </c>
      <c r="F237" s="175">
        <f>'F6'!K35</f>
        <v>0</v>
      </c>
    </row>
    <row r="238" spans="1:6" ht="20">
      <c r="A238" s="604"/>
      <c r="B238" s="202" t="s">
        <v>557</v>
      </c>
      <c r="C238" s="202" t="s">
        <v>266</v>
      </c>
      <c r="D238" s="202">
        <v>255</v>
      </c>
      <c r="E238" s="185" t="s">
        <v>565</v>
      </c>
      <c r="F238" s="176">
        <f>'F6'!K37</f>
        <v>0</v>
      </c>
    </row>
    <row r="239" spans="1:6" ht="20">
      <c r="A239" s="604"/>
      <c r="B239" s="202" t="s">
        <v>559</v>
      </c>
      <c r="C239" s="202" t="s">
        <v>266</v>
      </c>
      <c r="D239" s="202">
        <v>255</v>
      </c>
      <c r="E239" s="185" t="s">
        <v>566</v>
      </c>
      <c r="F239" s="211">
        <f>'F6'!K39</f>
        <v>0</v>
      </c>
    </row>
    <row r="240" spans="1:6" ht="20">
      <c r="A240" s="604"/>
      <c r="B240" s="202" t="s">
        <v>567</v>
      </c>
      <c r="C240" s="202" t="s">
        <v>568</v>
      </c>
      <c r="D240" s="202">
        <v>30</v>
      </c>
      <c r="E240" s="185" t="s">
        <v>569</v>
      </c>
      <c r="F240" s="175" t="str">
        <f>IF('F6'!K31="◯","就業前の住所と同じ","")</f>
        <v/>
      </c>
    </row>
    <row r="241" spans="1:6" ht="20">
      <c r="A241" s="604" t="s">
        <v>88</v>
      </c>
      <c r="B241" s="604"/>
      <c r="C241" s="202" t="s">
        <v>422</v>
      </c>
      <c r="D241" s="202">
        <v>4</v>
      </c>
      <c r="E241" s="185" t="s">
        <v>570</v>
      </c>
      <c r="F241" s="211">
        <f>'F6'!K42</f>
        <v>0</v>
      </c>
    </row>
    <row r="242" spans="1:6" ht="20">
      <c r="A242" s="604" t="s">
        <v>89</v>
      </c>
      <c r="B242" s="604"/>
      <c r="C242" s="202" t="s">
        <v>422</v>
      </c>
      <c r="D242" s="202">
        <v>4</v>
      </c>
      <c r="E242" s="185" t="s">
        <v>571</v>
      </c>
      <c r="F242" s="211">
        <f>'F6'!N42</f>
        <v>0</v>
      </c>
    </row>
    <row r="243" spans="1:6" ht="20">
      <c r="A243" s="604" t="s">
        <v>90</v>
      </c>
      <c r="B243" s="604"/>
      <c r="C243" s="202" t="s">
        <v>422</v>
      </c>
      <c r="D243" s="202">
        <v>4</v>
      </c>
      <c r="E243" s="185" t="s">
        <v>572</v>
      </c>
      <c r="F243" s="211">
        <f>'F6'!Q42</f>
        <v>0</v>
      </c>
    </row>
    <row r="244" spans="1:6" ht="20">
      <c r="A244" s="604" t="s">
        <v>174</v>
      </c>
      <c r="B244" s="604"/>
      <c r="C244" s="202" t="s">
        <v>422</v>
      </c>
      <c r="D244" s="202">
        <v>4</v>
      </c>
      <c r="E244" s="185" t="s">
        <v>573</v>
      </c>
      <c r="F244" s="211">
        <f>'F6'!K45</f>
        <v>0</v>
      </c>
    </row>
    <row r="245" spans="1:6" ht="20">
      <c r="A245" s="604" t="s">
        <v>175</v>
      </c>
      <c r="B245" s="604"/>
      <c r="C245" s="202" t="s">
        <v>422</v>
      </c>
      <c r="D245" s="202">
        <v>4</v>
      </c>
      <c r="E245" s="185" t="s">
        <v>574</v>
      </c>
      <c r="F245" s="211">
        <f>'F6'!N45</f>
        <v>0</v>
      </c>
    </row>
    <row r="246" spans="1:6" ht="20">
      <c r="A246" s="604" t="s">
        <v>176</v>
      </c>
      <c r="B246" s="604"/>
      <c r="C246" s="202" t="s">
        <v>422</v>
      </c>
      <c r="D246" s="202">
        <v>4</v>
      </c>
      <c r="E246" s="185" t="s">
        <v>575</v>
      </c>
      <c r="F246" s="211">
        <f>'F6'!Q45</f>
        <v>0</v>
      </c>
    </row>
    <row r="247" spans="1:6" ht="20">
      <c r="A247" s="604" t="s">
        <v>270</v>
      </c>
      <c r="B247" s="604"/>
      <c r="C247" s="202" t="s">
        <v>266</v>
      </c>
      <c r="D247" s="202">
        <v>50</v>
      </c>
      <c r="E247" s="185" t="s">
        <v>576</v>
      </c>
      <c r="F247" s="176">
        <f>'F6'!M48</f>
        <v>0</v>
      </c>
    </row>
    <row r="248" spans="1:6" ht="20">
      <c r="A248" s="612" t="s">
        <v>577</v>
      </c>
      <c r="B248" s="202" t="s">
        <v>578</v>
      </c>
      <c r="C248" s="202" t="s">
        <v>435</v>
      </c>
      <c r="D248" s="202"/>
      <c r="E248" s="185" t="s">
        <v>579</v>
      </c>
      <c r="F248" s="176">
        <f>'F6'!K53</f>
        <v>0</v>
      </c>
    </row>
    <row r="249" spans="1:6" ht="20">
      <c r="A249" s="612"/>
      <c r="B249" s="202" t="s">
        <v>373</v>
      </c>
      <c r="C249" s="202" t="s">
        <v>266</v>
      </c>
      <c r="D249" s="202">
        <v>100</v>
      </c>
      <c r="E249" s="185" t="s">
        <v>580</v>
      </c>
      <c r="F249" s="176">
        <f>'F6'!O55</f>
        <v>0</v>
      </c>
    </row>
    <row r="250" spans="1:6" ht="20">
      <c r="A250" s="612"/>
      <c r="B250" s="202" t="s">
        <v>581</v>
      </c>
      <c r="C250" s="202" t="s">
        <v>435</v>
      </c>
      <c r="D250" s="202"/>
      <c r="E250" s="185" t="s">
        <v>582</v>
      </c>
      <c r="F250" s="176">
        <f>'F6'!O57</f>
        <v>0</v>
      </c>
    </row>
    <row r="251" spans="1:6" ht="20">
      <c r="A251" s="612" t="s">
        <v>583</v>
      </c>
      <c r="B251" s="202" t="s">
        <v>584</v>
      </c>
      <c r="C251" s="202" t="s">
        <v>435</v>
      </c>
      <c r="D251" s="202"/>
      <c r="E251" s="185" t="s">
        <v>585</v>
      </c>
      <c r="F251" s="176">
        <f>'F6'!P60</f>
        <v>0</v>
      </c>
    </row>
    <row r="252" spans="1:6" ht="20">
      <c r="A252" s="612"/>
      <c r="B252" s="202" t="s">
        <v>586</v>
      </c>
      <c r="C252" s="202" t="s">
        <v>435</v>
      </c>
      <c r="D252" s="202"/>
      <c r="E252" s="185" t="s">
        <v>587</v>
      </c>
      <c r="F252" s="176">
        <f>'F6'!P62</f>
        <v>0</v>
      </c>
    </row>
    <row r="253" spans="1:6" ht="20">
      <c r="A253" s="612"/>
      <c r="B253" s="202" t="s">
        <v>588</v>
      </c>
      <c r="C253" s="202" t="s">
        <v>435</v>
      </c>
      <c r="D253" s="202"/>
      <c r="E253" s="185" t="s">
        <v>589</v>
      </c>
      <c r="F253" s="176">
        <f>'F6'!P64</f>
        <v>0</v>
      </c>
    </row>
    <row r="254" spans="1:6" ht="20">
      <c r="A254" s="612" t="s">
        <v>590</v>
      </c>
      <c r="B254" s="202" t="s">
        <v>591</v>
      </c>
      <c r="C254" s="202" t="s">
        <v>435</v>
      </c>
      <c r="D254" s="202"/>
      <c r="E254" s="185" t="s">
        <v>592</v>
      </c>
      <c r="F254" s="176">
        <f>'F6'!K67</f>
        <v>0</v>
      </c>
    </row>
    <row r="255" spans="1:6" ht="20">
      <c r="A255" s="612"/>
      <c r="B255" s="202" t="s">
        <v>593</v>
      </c>
      <c r="C255" s="202" t="s">
        <v>266</v>
      </c>
      <c r="D255" s="202">
        <v>255</v>
      </c>
      <c r="E255" s="185" t="s">
        <v>594</v>
      </c>
      <c r="F255" s="176">
        <f>'F6'!M69</f>
        <v>0</v>
      </c>
    </row>
    <row r="256" spans="1:6" ht="20">
      <c r="A256" s="612"/>
      <c r="B256" s="202" t="s">
        <v>595</v>
      </c>
      <c r="C256" s="202" t="s">
        <v>422</v>
      </c>
      <c r="D256" s="202">
        <v>4</v>
      </c>
      <c r="E256" s="185" t="s">
        <v>596</v>
      </c>
      <c r="F256" s="176">
        <f>'F6'!M71</f>
        <v>0</v>
      </c>
    </row>
    <row r="257" spans="1:6" ht="20">
      <c r="A257" s="612"/>
      <c r="B257" s="202" t="s">
        <v>597</v>
      </c>
      <c r="C257" s="202" t="s">
        <v>422</v>
      </c>
      <c r="D257" s="202">
        <v>2</v>
      </c>
      <c r="E257" s="185" t="s">
        <v>598</v>
      </c>
      <c r="F257" s="176">
        <f>'F6'!P71</f>
        <v>0</v>
      </c>
    </row>
    <row r="258" spans="1:6" ht="20">
      <c r="A258" s="612"/>
      <c r="B258" s="202" t="s">
        <v>599</v>
      </c>
      <c r="C258" s="202" t="s">
        <v>422</v>
      </c>
      <c r="D258" s="202">
        <v>2</v>
      </c>
      <c r="E258" s="185" t="s">
        <v>600</v>
      </c>
      <c r="F258" s="176">
        <f>'F6'!R71</f>
        <v>0</v>
      </c>
    </row>
    <row r="259" spans="1:6" ht="20">
      <c r="A259" s="612"/>
      <c r="B259" s="202" t="s">
        <v>601</v>
      </c>
      <c r="C259" s="202" t="s">
        <v>422</v>
      </c>
      <c r="D259" s="202">
        <v>4</v>
      </c>
      <c r="E259" s="185" t="s">
        <v>602</v>
      </c>
      <c r="F259" s="176">
        <f>'F6'!U71</f>
        <v>0</v>
      </c>
    </row>
    <row r="260" spans="1:6" ht="20">
      <c r="A260" s="612"/>
      <c r="B260" s="202" t="s">
        <v>603</v>
      </c>
      <c r="C260" s="202" t="s">
        <v>422</v>
      </c>
      <c r="D260" s="202">
        <v>2</v>
      </c>
      <c r="E260" s="185" t="s">
        <v>604</v>
      </c>
      <c r="F260" s="176">
        <f>'F6'!X71</f>
        <v>0</v>
      </c>
    </row>
    <row r="261" spans="1:6" ht="20">
      <c r="A261" s="612"/>
      <c r="B261" s="202" t="s">
        <v>605</v>
      </c>
      <c r="C261" s="202" t="s">
        <v>422</v>
      </c>
      <c r="D261" s="202">
        <v>2</v>
      </c>
      <c r="E261" s="185" t="s">
        <v>606</v>
      </c>
      <c r="F261" s="176">
        <f>'F6'!Z71</f>
        <v>0</v>
      </c>
    </row>
    <row r="262" spans="1:6" ht="20">
      <c r="A262" s="612" t="s">
        <v>607</v>
      </c>
      <c r="B262" s="202" t="s">
        <v>608</v>
      </c>
      <c r="C262" s="202" t="s">
        <v>435</v>
      </c>
      <c r="D262" s="202"/>
      <c r="E262" s="185" t="s">
        <v>609</v>
      </c>
      <c r="F262" s="176">
        <f>'F6'!K74</f>
        <v>0</v>
      </c>
    </row>
    <row r="263" spans="1:6" ht="20">
      <c r="A263" s="612"/>
      <c r="B263" s="202" t="s">
        <v>595</v>
      </c>
      <c r="C263" s="202" t="s">
        <v>422</v>
      </c>
      <c r="D263" s="202">
        <v>4</v>
      </c>
      <c r="E263" s="185" t="s">
        <v>610</v>
      </c>
      <c r="F263" s="176">
        <f>'F6'!M76</f>
        <v>0</v>
      </c>
    </row>
    <row r="264" spans="1:6" ht="20">
      <c r="A264" s="612"/>
      <c r="B264" s="202" t="s">
        <v>597</v>
      </c>
      <c r="C264" s="202" t="s">
        <v>422</v>
      </c>
      <c r="D264" s="202">
        <v>2</v>
      </c>
      <c r="E264" s="185" t="s">
        <v>611</v>
      </c>
      <c r="F264" s="176">
        <f>'F6'!P76</f>
        <v>0</v>
      </c>
    </row>
    <row r="265" spans="1:6" ht="20">
      <c r="A265" s="612"/>
      <c r="B265" s="202" t="s">
        <v>612</v>
      </c>
      <c r="C265" s="202" t="s">
        <v>422</v>
      </c>
      <c r="D265" s="202">
        <v>4</v>
      </c>
      <c r="E265" s="185" t="s">
        <v>613</v>
      </c>
      <c r="F265" s="176">
        <f>'F6'!S76</f>
        <v>0</v>
      </c>
    </row>
    <row r="266" spans="1:6" ht="20">
      <c r="A266" s="612"/>
      <c r="B266" s="202" t="s">
        <v>614</v>
      </c>
      <c r="C266" s="202" t="s">
        <v>422</v>
      </c>
      <c r="D266" s="202">
        <v>2</v>
      </c>
      <c r="E266" s="185" t="s">
        <v>615</v>
      </c>
      <c r="F266" s="176">
        <f>'F6'!V76</f>
        <v>0</v>
      </c>
    </row>
    <row r="267" spans="1:6" ht="20">
      <c r="A267" s="612"/>
      <c r="B267" s="202" t="s">
        <v>616</v>
      </c>
      <c r="C267" s="202" t="s">
        <v>422</v>
      </c>
      <c r="D267" s="202">
        <v>3</v>
      </c>
      <c r="E267" s="185" t="s">
        <v>1401</v>
      </c>
      <c r="F267" s="176" t="str">
        <f>'F6'!Y76</f>
        <v/>
      </c>
    </row>
    <row r="268" spans="1:6" ht="20">
      <c r="A268" s="612"/>
      <c r="B268" s="202" t="s">
        <v>617</v>
      </c>
      <c r="C268" s="202" t="s">
        <v>435</v>
      </c>
      <c r="D268" s="202"/>
      <c r="E268" s="185" t="s">
        <v>618</v>
      </c>
      <c r="F268" s="176">
        <f>'F6'!N78</f>
        <v>0</v>
      </c>
    </row>
    <row r="269" spans="1:6" ht="20">
      <c r="A269" s="612"/>
      <c r="B269" s="202" t="s">
        <v>619</v>
      </c>
      <c r="C269" s="202" t="s">
        <v>266</v>
      </c>
      <c r="D269" s="202">
        <v>50</v>
      </c>
      <c r="E269" s="185" t="s">
        <v>620</v>
      </c>
      <c r="F269" s="176">
        <f>'F6'!Y78</f>
        <v>0</v>
      </c>
    </row>
    <row r="270" spans="1:6" ht="20">
      <c r="A270" s="612"/>
      <c r="B270" s="202" t="s">
        <v>621</v>
      </c>
      <c r="C270" s="202" t="s">
        <v>435</v>
      </c>
      <c r="D270" s="202"/>
      <c r="E270" s="185" t="s">
        <v>622</v>
      </c>
      <c r="F270" s="176">
        <f>'F6'!S80</f>
        <v>0</v>
      </c>
    </row>
    <row r="271" spans="1:6" ht="20">
      <c r="A271" s="612" t="s">
        <v>623</v>
      </c>
      <c r="B271" s="202" t="s">
        <v>608</v>
      </c>
      <c r="C271" s="202" t="s">
        <v>435</v>
      </c>
      <c r="D271" s="202"/>
      <c r="E271" s="185" t="s">
        <v>624</v>
      </c>
      <c r="F271" s="176">
        <f>'F6'!K83</f>
        <v>0</v>
      </c>
    </row>
    <row r="272" spans="1:6" ht="20">
      <c r="A272" s="612"/>
      <c r="B272" s="202" t="s">
        <v>625</v>
      </c>
      <c r="C272" s="202" t="s">
        <v>266</v>
      </c>
      <c r="D272" s="202">
        <v>50</v>
      </c>
      <c r="E272" s="185" t="s">
        <v>626</v>
      </c>
      <c r="F272" s="176">
        <f>'F6'!N86</f>
        <v>0</v>
      </c>
    </row>
    <row r="273" spans="1:6" ht="20">
      <c r="A273" s="612"/>
      <c r="B273" s="202" t="s">
        <v>627</v>
      </c>
      <c r="C273" s="202" t="s">
        <v>266</v>
      </c>
      <c r="D273" s="202">
        <v>255</v>
      </c>
      <c r="E273" s="185" t="s">
        <v>628</v>
      </c>
      <c r="F273" s="176">
        <f>'F6'!N88</f>
        <v>0</v>
      </c>
    </row>
    <row r="274" spans="1:6" ht="20">
      <c r="A274" s="612"/>
      <c r="B274" s="202" t="s">
        <v>629</v>
      </c>
      <c r="C274" s="202" t="s">
        <v>422</v>
      </c>
      <c r="D274" s="202">
        <v>4</v>
      </c>
      <c r="E274" s="185" t="s">
        <v>630</v>
      </c>
      <c r="F274" s="176">
        <f>'F6'!O90</f>
        <v>0</v>
      </c>
    </row>
    <row r="275" spans="1:6" ht="20">
      <c r="A275" s="612"/>
      <c r="B275" s="202" t="s">
        <v>631</v>
      </c>
      <c r="C275" s="202" t="s">
        <v>422</v>
      </c>
      <c r="D275" s="202">
        <v>2</v>
      </c>
      <c r="E275" s="185" t="s">
        <v>632</v>
      </c>
      <c r="F275" s="176">
        <f>'F6'!R90</f>
        <v>0</v>
      </c>
    </row>
    <row r="276" spans="1:6" ht="20">
      <c r="A276" s="612"/>
      <c r="B276" s="202" t="s">
        <v>633</v>
      </c>
      <c r="C276" s="202" t="s">
        <v>422</v>
      </c>
      <c r="D276" s="202">
        <v>2</v>
      </c>
      <c r="E276" s="185" t="s">
        <v>634</v>
      </c>
      <c r="F276" s="176">
        <f>'F6'!T90</f>
        <v>0</v>
      </c>
    </row>
    <row r="277" spans="1:6" ht="20">
      <c r="A277" s="612"/>
      <c r="B277" s="202" t="s">
        <v>635</v>
      </c>
      <c r="C277" s="202" t="s">
        <v>422</v>
      </c>
      <c r="D277" s="202">
        <v>4</v>
      </c>
      <c r="E277" s="185" t="s">
        <v>636</v>
      </c>
      <c r="F277" s="176">
        <f>'F6'!Y90</f>
        <v>0</v>
      </c>
    </row>
    <row r="278" spans="1:6" ht="20">
      <c r="A278" s="612"/>
      <c r="B278" s="202" t="s">
        <v>637</v>
      </c>
      <c r="C278" s="202" t="s">
        <v>422</v>
      </c>
      <c r="D278" s="202">
        <v>2</v>
      </c>
      <c r="E278" s="185" t="s">
        <v>638</v>
      </c>
      <c r="F278" s="176">
        <f>'F6'!AB90</f>
        <v>0</v>
      </c>
    </row>
    <row r="279" spans="1:6" ht="20">
      <c r="A279" s="612"/>
      <c r="B279" s="202" t="s">
        <v>639</v>
      </c>
      <c r="C279" s="202" t="s">
        <v>422</v>
      </c>
      <c r="D279" s="202">
        <v>2</v>
      </c>
      <c r="E279" s="185" t="s">
        <v>640</v>
      </c>
      <c r="F279" s="176">
        <f>'F6'!AD90</f>
        <v>0</v>
      </c>
    </row>
    <row r="280" spans="1:6" ht="20">
      <c r="A280" s="604" t="s">
        <v>35</v>
      </c>
      <c r="B280" s="604"/>
      <c r="C280" s="202" t="s">
        <v>435</v>
      </c>
      <c r="D280" s="202"/>
      <c r="E280" s="185" t="s">
        <v>641</v>
      </c>
      <c r="F280" s="176">
        <f>'F6'!K94</f>
        <v>0</v>
      </c>
    </row>
    <row r="281" spans="1:6" ht="20">
      <c r="A281" s="604" t="s">
        <v>642</v>
      </c>
      <c r="B281" s="604"/>
      <c r="C281" s="202" t="s">
        <v>435</v>
      </c>
      <c r="D281" s="202"/>
      <c r="E281" s="185" t="s">
        <v>643</v>
      </c>
    </row>
    <row r="282" spans="1:6" ht="20">
      <c r="A282" s="604" t="s">
        <v>644</v>
      </c>
      <c r="B282" s="604"/>
      <c r="C282" s="202" t="s">
        <v>422</v>
      </c>
      <c r="D282" s="202">
        <v>3</v>
      </c>
      <c r="E282" s="185" t="s">
        <v>645</v>
      </c>
    </row>
    <row r="283" spans="1:6" ht="40">
      <c r="A283" s="604" t="s">
        <v>458</v>
      </c>
      <c r="B283" s="202" t="s">
        <v>646</v>
      </c>
      <c r="C283" s="202" t="s">
        <v>435</v>
      </c>
      <c r="D283" s="202"/>
      <c r="E283" s="185" t="s">
        <v>647</v>
      </c>
    </row>
    <row r="284" spans="1:6" ht="20">
      <c r="A284" s="604"/>
      <c r="B284" s="202" t="s">
        <v>648</v>
      </c>
      <c r="C284" s="202" t="s">
        <v>435</v>
      </c>
      <c r="D284" s="202"/>
      <c r="E284" s="185" t="s">
        <v>649</v>
      </c>
    </row>
    <row r="285" spans="1:6" ht="40">
      <c r="A285" s="604"/>
      <c r="B285" s="202" t="s">
        <v>650</v>
      </c>
      <c r="C285" s="202" t="s">
        <v>435</v>
      </c>
      <c r="D285" s="202"/>
      <c r="E285" s="185" t="s">
        <v>651</v>
      </c>
    </row>
    <row r="286" spans="1:6" ht="20">
      <c r="A286" s="604"/>
      <c r="B286" s="202" t="s">
        <v>652</v>
      </c>
      <c r="C286" s="202" t="s">
        <v>435</v>
      </c>
      <c r="D286" s="202"/>
      <c r="E286" s="185" t="s">
        <v>653</v>
      </c>
    </row>
    <row r="287" spans="1:6" ht="20">
      <c r="A287" s="604"/>
      <c r="B287" s="202" t="s">
        <v>654</v>
      </c>
      <c r="C287" s="202" t="s">
        <v>422</v>
      </c>
      <c r="D287" s="202">
        <v>2</v>
      </c>
      <c r="E287" s="185" t="s">
        <v>655</v>
      </c>
    </row>
    <row r="288" spans="1:6" ht="20">
      <c r="A288" s="604"/>
      <c r="B288" s="202" t="s">
        <v>656</v>
      </c>
      <c r="C288" s="202" t="s">
        <v>422</v>
      </c>
      <c r="D288" s="202">
        <v>2</v>
      </c>
      <c r="E288" s="185" t="s">
        <v>657</v>
      </c>
    </row>
    <row r="289" spans="1:7" ht="40">
      <c r="A289" s="604"/>
      <c r="B289" s="202" t="s">
        <v>658</v>
      </c>
      <c r="C289" s="202" t="s">
        <v>435</v>
      </c>
      <c r="D289" s="202"/>
      <c r="E289" s="185" t="s">
        <v>659</v>
      </c>
    </row>
    <row r="290" spans="1:7" ht="20">
      <c r="A290" s="604"/>
      <c r="B290" s="202" t="s">
        <v>660</v>
      </c>
      <c r="C290" s="202" t="s">
        <v>435</v>
      </c>
      <c r="D290" s="202"/>
      <c r="E290" s="185" t="s">
        <v>661</v>
      </c>
    </row>
    <row r="291" spans="1:7" ht="20">
      <c r="A291" s="604" t="s">
        <v>662</v>
      </c>
      <c r="B291" s="202" t="s">
        <v>663</v>
      </c>
      <c r="C291" s="202" t="s">
        <v>435</v>
      </c>
      <c r="D291" s="202"/>
      <c r="E291" s="185" t="s">
        <v>664</v>
      </c>
      <c r="F291" s="176">
        <f>'F6'!K98</f>
        <v>0</v>
      </c>
    </row>
    <row r="292" spans="1:7" ht="20">
      <c r="A292" s="604"/>
      <c r="B292" s="202" t="s">
        <v>665</v>
      </c>
      <c r="C292" s="202" t="s">
        <v>266</v>
      </c>
      <c r="D292" s="202">
        <v>250</v>
      </c>
      <c r="E292" s="191" t="s">
        <v>666</v>
      </c>
      <c r="F292" s="176">
        <f>'F6'!O102</f>
        <v>0</v>
      </c>
    </row>
    <row r="293" spans="1:7" ht="20">
      <c r="A293" s="604"/>
      <c r="B293" s="202" t="s">
        <v>388</v>
      </c>
      <c r="C293" s="202" t="s">
        <v>266</v>
      </c>
      <c r="D293" s="202">
        <v>250</v>
      </c>
      <c r="E293" s="191" t="s">
        <v>667</v>
      </c>
      <c r="F293" s="176">
        <f>'F6'!O104</f>
        <v>0</v>
      </c>
      <c r="G293" s="185"/>
    </row>
    <row r="294" spans="1:7" ht="20">
      <c r="A294" s="604"/>
      <c r="B294" s="202" t="s">
        <v>387</v>
      </c>
      <c r="C294" s="202" t="s">
        <v>266</v>
      </c>
      <c r="D294" s="202">
        <v>250</v>
      </c>
      <c r="E294" s="191" t="s">
        <v>668</v>
      </c>
      <c r="F294" s="176">
        <f>'F6'!O106</f>
        <v>0</v>
      </c>
      <c r="G294" s="185"/>
    </row>
    <row r="295" spans="1:7" ht="60">
      <c r="A295" s="604"/>
      <c r="B295" s="202" t="s">
        <v>669</v>
      </c>
      <c r="C295" s="202" t="s">
        <v>266</v>
      </c>
      <c r="D295" s="202">
        <v>250</v>
      </c>
      <c r="E295" s="191" t="s">
        <v>670</v>
      </c>
      <c r="F295" s="176">
        <f>'F6'!K109</f>
        <v>0</v>
      </c>
      <c r="G295" s="185"/>
    </row>
    <row r="296" spans="1:7" ht="20">
      <c r="A296" s="604" t="s">
        <v>1328</v>
      </c>
      <c r="B296" s="202" t="s">
        <v>1333</v>
      </c>
      <c r="C296" s="202" t="s">
        <v>266</v>
      </c>
      <c r="D296" s="202"/>
      <c r="E296" s="191" t="s">
        <v>1331</v>
      </c>
      <c r="F296" s="176">
        <f>'F6'!K113</f>
        <v>0</v>
      </c>
    </row>
    <row r="297" spans="1:7" ht="20">
      <c r="A297" s="604"/>
      <c r="B297" s="202" t="s">
        <v>1334</v>
      </c>
      <c r="C297" s="202" t="s">
        <v>266</v>
      </c>
      <c r="D297" s="202"/>
      <c r="E297" s="191" t="s">
        <v>1332</v>
      </c>
      <c r="F297" s="176">
        <f>'F6'!U113</f>
        <v>0</v>
      </c>
    </row>
    <row r="298" spans="1:7" ht="20">
      <c r="A298" s="174" t="s">
        <v>671</v>
      </c>
      <c r="B298" s="174"/>
      <c r="C298" s="174"/>
      <c r="D298" s="174"/>
      <c r="E298" s="174"/>
    </row>
    <row r="299" spans="1:7">
      <c r="A299" s="610" t="s">
        <v>414</v>
      </c>
      <c r="B299" s="610"/>
      <c r="C299" s="179" t="s">
        <v>415</v>
      </c>
      <c r="D299" s="179" t="s">
        <v>416</v>
      </c>
      <c r="E299" s="179" t="s">
        <v>531</v>
      </c>
    </row>
    <row r="300" spans="1:7" ht="20">
      <c r="A300" s="608" t="s">
        <v>672</v>
      </c>
      <c r="B300" s="175" t="s">
        <v>673</v>
      </c>
      <c r="C300" s="202" t="s">
        <v>422</v>
      </c>
      <c r="D300" s="213">
        <v>4</v>
      </c>
      <c r="E300" s="185" t="s">
        <v>674</v>
      </c>
      <c r="F300" s="176">
        <f>'F8'!M8</f>
        <v>2024</v>
      </c>
    </row>
    <row r="301" spans="1:7" ht="20">
      <c r="A301" s="608"/>
      <c r="B301" s="175" t="s">
        <v>675</v>
      </c>
      <c r="C301" s="202" t="s">
        <v>422</v>
      </c>
      <c r="D301" s="213">
        <v>2</v>
      </c>
      <c r="E301" s="185" t="s">
        <v>676</v>
      </c>
      <c r="F301" s="176">
        <f>'F8'!P8</f>
        <v>6</v>
      </c>
    </row>
    <row r="302" spans="1:7" ht="20">
      <c r="A302" s="608"/>
      <c r="B302" s="175" t="s">
        <v>677</v>
      </c>
      <c r="C302" s="202" t="s">
        <v>422</v>
      </c>
      <c r="D302" s="213">
        <v>2</v>
      </c>
      <c r="E302" s="185" t="s">
        <v>678</v>
      </c>
      <c r="F302" s="176">
        <f>'F8'!R8</f>
        <v>1</v>
      </c>
    </row>
    <row r="303" spans="1:7" ht="20">
      <c r="A303" s="608"/>
      <c r="B303" s="175" t="s">
        <v>679</v>
      </c>
      <c r="C303" s="202" t="s">
        <v>422</v>
      </c>
      <c r="D303" s="213">
        <v>4</v>
      </c>
      <c r="E303" s="185" t="s">
        <v>680</v>
      </c>
      <c r="F303" s="176">
        <f>'F8'!U8</f>
        <v>2028</v>
      </c>
    </row>
    <row r="304" spans="1:7" ht="20">
      <c r="A304" s="608"/>
      <c r="B304" s="175" t="s">
        <v>681</v>
      </c>
      <c r="C304" s="202" t="s">
        <v>422</v>
      </c>
      <c r="D304" s="213">
        <v>2</v>
      </c>
      <c r="E304" s="185" t="s">
        <v>682</v>
      </c>
      <c r="F304" s="176">
        <f>'F8'!X8</f>
        <v>5</v>
      </c>
    </row>
    <row r="305" spans="1:6" ht="20">
      <c r="A305" s="608"/>
      <c r="B305" s="175" t="s">
        <v>683</v>
      </c>
      <c r="C305" s="202" t="s">
        <v>422</v>
      </c>
      <c r="D305" s="213">
        <v>2</v>
      </c>
      <c r="E305" s="185" t="s">
        <v>684</v>
      </c>
      <c r="F305" s="176">
        <f>'F8'!Z8</f>
        <v>31</v>
      </c>
    </row>
    <row r="306" spans="1:6" ht="42">
      <c r="A306" s="212" t="s">
        <v>685</v>
      </c>
      <c r="B306" s="175" t="s">
        <v>686</v>
      </c>
      <c r="C306" s="202" t="s">
        <v>435</v>
      </c>
      <c r="D306" s="203"/>
      <c r="E306" s="185" t="s">
        <v>687</v>
      </c>
      <c r="F306" s="176">
        <f>'F8'!K14</f>
        <v>0</v>
      </c>
    </row>
    <row r="307" spans="1:6" ht="20">
      <c r="A307" s="611" t="s">
        <v>1437</v>
      </c>
      <c r="B307" s="175"/>
      <c r="C307" s="202"/>
      <c r="D307" s="203"/>
      <c r="E307" s="185" t="s">
        <v>688</v>
      </c>
    </row>
    <row r="308" spans="1:6" ht="20">
      <c r="A308" s="611"/>
      <c r="B308" s="175" t="s">
        <v>689</v>
      </c>
      <c r="C308" s="202" t="s">
        <v>435</v>
      </c>
      <c r="D308" s="203">
        <v>30</v>
      </c>
      <c r="E308" s="185" t="s">
        <v>690</v>
      </c>
      <c r="F308" s="176">
        <f>'F8'!M20</f>
        <v>0</v>
      </c>
    </row>
    <row r="309" spans="1:6" ht="20">
      <c r="A309" s="611"/>
      <c r="B309" s="213" t="s">
        <v>691</v>
      </c>
      <c r="C309" s="213" t="s">
        <v>266</v>
      </c>
      <c r="D309" s="213">
        <v>50</v>
      </c>
      <c r="E309" s="185" t="s">
        <v>692</v>
      </c>
      <c r="F309" s="176">
        <f>'F8'!M22</f>
        <v>0</v>
      </c>
    </row>
    <row r="310" spans="1:6" ht="20">
      <c r="A310" s="611"/>
      <c r="B310" s="213" t="s">
        <v>693</v>
      </c>
      <c r="C310" s="213" t="s">
        <v>266</v>
      </c>
      <c r="D310" s="213">
        <v>50</v>
      </c>
      <c r="E310" s="185" t="s">
        <v>694</v>
      </c>
      <c r="F310" s="176">
        <f>'F8'!M24</f>
        <v>0</v>
      </c>
    </row>
    <row r="311" spans="1:6" ht="20">
      <c r="A311" s="611"/>
      <c r="B311" s="175" t="s">
        <v>695</v>
      </c>
      <c r="C311" s="175" t="s">
        <v>422</v>
      </c>
      <c r="D311" s="213">
        <v>3</v>
      </c>
      <c r="E311" s="185" t="s">
        <v>696</v>
      </c>
      <c r="F311" s="176">
        <f>'F8'!O26</f>
        <v>0</v>
      </c>
    </row>
    <row r="312" spans="1:6" ht="20">
      <c r="A312" s="611"/>
      <c r="B312" s="175" t="s">
        <v>697</v>
      </c>
      <c r="C312" s="202" t="s">
        <v>435</v>
      </c>
      <c r="D312" s="203">
        <v>30</v>
      </c>
      <c r="E312" s="185" t="s">
        <v>698</v>
      </c>
      <c r="F312" s="176">
        <f>'F8'!Y20</f>
        <v>0</v>
      </c>
    </row>
    <row r="313" spans="1:6" ht="20">
      <c r="A313" s="611"/>
      <c r="B313" s="213" t="s">
        <v>699</v>
      </c>
      <c r="C313" s="213" t="s">
        <v>266</v>
      </c>
      <c r="D313" s="213">
        <v>50</v>
      </c>
      <c r="E313" s="185" t="s">
        <v>700</v>
      </c>
      <c r="F313" s="176">
        <f>'F8'!Y22</f>
        <v>0</v>
      </c>
    </row>
    <row r="314" spans="1:6" ht="20">
      <c r="A314" s="611"/>
      <c r="B314" s="213" t="s">
        <v>701</v>
      </c>
      <c r="C314" s="213" t="s">
        <v>266</v>
      </c>
      <c r="D314" s="213">
        <v>50</v>
      </c>
      <c r="E314" s="185" t="s">
        <v>702</v>
      </c>
      <c r="F314" s="176">
        <f>'F8'!Y24</f>
        <v>0</v>
      </c>
    </row>
    <row r="315" spans="1:6" ht="20">
      <c r="A315" s="611"/>
      <c r="B315" s="175" t="s">
        <v>703</v>
      </c>
      <c r="C315" s="175" t="s">
        <v>422</v>
      </c>
      <c r="D315" s="213">
        <v>3</v>
      </c>
      <c r="E315" s="185" t="s">
        <v>704</v>
      </c>
      <c r="F315" s="176">
        <f>'F8'!AA26</f>
        <v>0</v>
      </c>
    </row>
    <row r="316" spans="1:6" ht="20">
      <c r="A316" s="611"/>
      <c r="B316" s="175" t="s">
        <v>705</v>
      </c>
      <c r="C316" s="202" t="s">
        <v>435</v>
      </c>
      <c r="D316" s="203">
        <v>30</v>
      </c>
      <c r="E316" s="185" t="s">
        <v>706</v>
      </c>
      <c r="F316" s="176">
        <f>'F8'!M30</f>
        <v>0</v>
      </c>
    </row>
    <row r="317" spans="1:6" ht="20">
      <c r="A317" s="611"/>
      <c r="B317" s="213" t="s">
        <v>707</v>
      </c>
      <c r="C317" s="213" t="s">
        <v>266</v>
      </c>
      <c r="D317" s="213">
        <v>50</v>
      </c>
      <c r="E317" s="185" t="s">
        <v>708</v>
      </c>
      <c r="F317" s="176">
        <f>'F8'!M32</f>
        <v>0</v>
      </c>
    </row>
    <row r="318" spans="1:6" ht="20">
      <c r="A318" s="611"/>
      <c r="B318" s="213" t="s">
        <v>709</v>
      </c>
      <c r="C318" s="213" t="s">
        <v>266</v>
      </c>
      <c r="D318" s="213">
        <v>50</v>
      </c>
      <c r="E318" s="185" t="s">
        <v>710</v>
      </c>
      <c r="F318" s="176">
        <f>'F8'!M34</f>
        <v>0</v>
      </c>
    </row>
    <row r="319" spans="1:6" ht="20">
      <c r="A319" s="611"/>
      <c r="B319" s="175" t="s">
        <v>711</v>
      </c>
      <c r="C319" s="175" t="s">
        <v>422</v>
      </c>
      <c r="D319" s="213">
        <v>3</v>
      </c>
      <c r="E319" s="185" t="s">
        <v>712</v>
      </c>
      <c r="F319" s="176">
        <f>'F8'!O36</f>
        <v>0</v>
      </c>
    </row>
    <row r="320" spans="1:6" ht="20">
      <c r="A320" s="611"/>
      <c r="B320" s="175" t="s">
        <v>713</v>
      </c>
      <c r="C320" s="202" t="s">
        <v>435</v>
      </c>
      <c r="D320" s="203">
        <v>30</v>
      </c>
      <c r="E320" s="185" t="s">
        <v>714</v>
      </c>
      <c r="F320" s="176">
        <f>'F8'!Y30</f>
        <v>0</v>
      </c>
    </row>
    <row r="321" spans="1:6" ht="20">
      <c r="A321" s="611"/>
      <c r="B321" s="213" t="s">
        <v>715</v>
      </c>
      <c r="C321" s="213" t="s">
        <v>266</v>
      </c>
      <c r="D321" s="213">
        <v>50</v>
      </c>
      <c r="E321" s="185" t="s">
        <v>716</v>
      </c>
      <c r="F321" s="176">
        <f>'F8'!Y32</f>
        <v>0</v>
      </c>
    </row>
    <row r="322" spans="1:6" ht="20">
      <c r="A322" s="611"/>
      <c r="B322" s="213" t="s">
        <v>717</v>
      </c>
      <c r="C322" s="213" t="s">
        <v>266</v>
      </c>
      <c r="D322" s="213">
        <v>50</v>
      </c>
      <c r="E322" s="185" t="s">
        <v>718</v>
      </c>
      <c r="F322" s="176">
        <f>'F8'!Y34</f>
        <v>0</v>
      </c>
    </row>
    <row r="323" spans="1:6" ht="20">
      <c r="A323" s="611"/>
      <c r="B323" s="175" t="s">
        <v>719</v>
      </c>
      <c r="C323" s="175" t="s">
        <v>422</v>
      </c>
      <c r="D323" s="213">
        <v>3</v>
      </c>
      <c r="E323" s="185" t="s">
        <v>720</v>
      </c>
      <c r="F323" s="176">
        <f>'F8'!AA36</f>
        <v>0</v>
      </c>
    </row>
    <row r="324" spans="1:6" ht="20">
      <c r="A324" s="611"/>
      <c r="B324" s="175" t="s">
        <v>721</v>
      </c>
      <c r="C324" s="202" t="s">
        <v>435</v>
      </c>
      <c r="D324" s="203">
        <v>30</v>
      </c>
      <c r="E324" s="185" t="s">
        <v>1400</v>
      </c>
    </row>
    <row r="325" spans="1:6" ht="20">
      <c r="A325" s="611"/>
      <c r="B325" s="213" t="s">
        <v>722</v>
      </c>
      <c r="C325" s="213" t="s">
        <v>266</v>
      </c>
      <c r="D325" s="213">
        <v>50</v>
      </c>
      <c r="E325" s="185" t="s">
        <v>723</v>
      </c>
    </row>
    <row r="326" spans="1:6" ht="20">
      <c r="A326" s="611"/>
      <c r="B326" s="213" t="s">
        <v>724</v>
      </c>
      <c r="C326" s="213" t="s">
        <v>266</v>
      </c>
      <c r="D326" s="213">
        <v>50</v>
      </c>
      <c r="E326" s="185" t="s">
        <v>725</v>
      </c>
    </row>
    <row r="327" spans="1:6" ht="20">
      <c r="A327" s="611"/>
      <c r="B327" s="175" t="s">
        <v>726</v>
      </c>
      <c r="C327" s="175" t="s">
        <v>422</v>
      </c>
      <c r="D327" s="213">
        <v>3</v>
      </c>
      <c r="E327" s="185" t="s">
        <v>727</v>
      </c>
    </row>
    <row r="328" spans="1:6" ht="20">
      <c r="A328" s="608" t="s">
        <v>728</v>
      </c>
      <c r="B328" s="175" t="s">
        <v>729</v>
      </c>
      <c r="C328" s="202" t="s">
        <v>435</v>
      </c>
      <c r="D328" s="203"/>
      <c r="E328" s="185" t="s">
        <v>730</v>
      </c>
      <c r="F328" s="176" t="s">
        <v>266</v>
      </c>
    </row>
    <row r="329" spans="1:6" ht="20">
      <c r="A329" s="608"/>
      <c r="B329" s="213" t="s">
        <v>731</v>
      </c>
      <c r="C329" s="213" t="s">
        <v>266</v>
      </c>
      <c r="D329" s="213">
        <v>255</v>
      </c>
      <c r="E329" s="185" t="s">
        <v>732</v>
      </c>
    </row>
    <row r="330" spans="1:6" ht="20">
      <c r="A330" s="608"/>
      <c r="B330" s="213" t="s">
        <v>733</v>
      </c>
      <c r="C330" s="213" t="s">
        <v>266</v>
      </c>
      <c r="D330" s="213">
        <v>1500</v>
      </c>
      <c r="E330" s="185" t="s">
        <v>734</v>
      </c>
      <c r="F330" s="176">
        <f>'F8'!A42</f>
        <v>0</v>
      </c>
    </row>
    <row r="331" spans="1:6" ht="20">
      <c r="A331" s="608"/>
      <c r="B331" s="213" t="s">
        <v>735</v>
      </c>
      <c r="C331" s="213" t="s">
        <v>266</v>
      </c>
      <c r="D331" s="213">
        <v>1500</v>
      </c>
      <c r="E331" s="185" t="s">
        <v>736</v>
      </c>
      <c r="F331" s="176">
        <f>'F8'!Q42</f>
        <v>0</v>
      </c>
    </row>
    <row r="332" spans="1:6" ht="20">
      <c r="A332" s="608"/>
      <c r="B332" s="213" t="s">
        <v>254</v>
      </c>
      <c r="C332" s="213" t="s">
        <v>266</v>
      </c>
      <c r="D332" s="213">
        <v>1500</v>
      </c>
      <c r="E332" s="185" t="s">
        <v>737</v>
      </c>
      <c r="F332" s="176">
        <f>'F8'!A46</f>
        <v>0</v>
      </c>
    </row>
    <row r="333" spans="1:6" ht="20">
      <c r="A333" s="608"/>
      <c r="B333" s="213" t="s">
        <v>255</v>
      </c>
      <c r="C333" s="213" t="s">
        <v>266</v>
      </c>
      <c r="D333" s="213">
        <v>1500</v>
      </c>
      <c r="E333" s="185" t="s">
        <v>738</v>
      </c>
      <c r="F333" s="176">
        <f>'F8'!Q46</f>
        <v>0</v>
      </c>
    </row>
    <row r="334" spans="1:6" ht="20">
      <c r="A334" s="608"/>
      <c r="B334" s="213" t="s">
        <v>739</v>
      </c>
      <c r="C334" s="213" t="s">
        <v>266</v>
      </c>
      <c r="D334" s="213">
        <v>1500</v>
      </c>
      <c r="E334" s="185" t="s">
        <v>740</v>
      </c>
      <c r="F334" s="176">
        <f>'F8'!A50</f>
        <v>0</v>
      </c>
    </row>
    <row r="335" spans="1:6" ht="20">
      <c r="A335" s="608"/>
      <c r="B335" s="213" t="s">
        <v>741</v>
      </c>
      <c r="C335" s="213" t="s">
        <v>266</v>
      </c>
      <c r="D335" s="213">
        <v>1500</v>
      </c>
      <c r="E335" s="185" t="s">
        <v>742</v>
      </c>
      <c r="F335" s="176">
        <f>'F8'!Q50</f>
        <v>0</v>
      </c>
    </row>
    <row r="336" spans="1:6" ht="20">
      <c r="A336" s="608"/>
      <c r="B336" s="213" t="s">
        <v>743</v>
      </c>
      <c r="C336" s="213" t="s">
        <v>266</v>
      </c>
      <c r="D336" s="213">
        <v>1500</v>
      </c>
      <c r="E336" s="185" t="s">
        <v>744</v>
      </c>
      <c r="F336" s="176">
        <f>'F8'!A54</f>
        <v>0</v>
      </c>
    </row>
    <row r="337" spans="1:6" ht="20">
      <c r="A337" s="608"/>
      <c r="B337" s="213" t="s">
        <v>745</v>
      </c>
      <c r="C337" s="213" t="s">
        <v>266</v>
      </c>
      <c r="D337" s="213">
        <v>1500</v>
      </c>
      <c r="E337" s="185" t="s">
        <v>746</v>
      </c>
      <c r="F337" s="176">
        <f>'F8'!Q54</f>
        <v>0</v>
      </c>
    </row>
    <row r="338" spans="1:6" ht="20">
      <c r="A338" s="174" t="s">
        <v>321</v>
      </c>
      <c r="B338" s="174"/>
      <c r="C338" s="174"/>
      <c r="D338" s="174"/>
      <c r="E338" s="174"/>
    </row>
    <row r="339" spans="1:6">
      <c r="A339" s="610" t="s">
        <v>414</v>
      </c>
      <c r="B339" s="610"/>
      <c r="C339" s="179" t="s">
        <v>415</v>
      </c>
      <c r="D339" s="179" t="s">
        <v>416</v>
      </c>
      <c r="E339" s="179" t="s">
        <v>531</v>
      </c>
    </row>
    <row r="340" spans="1:6" ht="20">
      <c r="A340" s="605" t="s">
        <v>223</v>
      </c>
      <c r="B340" s="213" t="s">
        <v>747</v>
      </c>
      <c r="C340" s="202" t="s">
        <v>422</v>
      </c>
      <c r="D340" s="213">
        <v>4</v>
      </c>
      <c r="E340" s="185" t="s">
        <v>748</v>
      </c>
      <c r="F340" s="176">
        <f>'F7'!M7</f>
        <v>2023</v>
      </c>
    </row>
    <row r="341" spans="1:6" ht="20">
      <c r="A341" s="605"/>
      <c r="B341" s="213" t="s">
        <v>749</v>
      </c>
      <c r="C341" s="202" t="s">
        <v>422</v>
      </c>
      <c r="D341" s="213">
        <v>2</v>
      </c>
      <c r="E341" s="185" t="s">
        <v>750</v>
      </c>
      <c r="F341" s="176">
        <f>'F7'!P7</f>
        <v>0</v>
      </c>
    </row>
    <row r="342" spans="1:6" ht="20">
      <c r="A342" s="605"/>
      <c r="B342" s="213" t="s">
        <v>751</v>
      </c>
      <c r="C342" s="202" t="s">
        <v>422</v>
      </c>
      <c r="D342" s="213">
        <v>2</v>
      </c>
      <c r="E342" s="185" t="s">
        <v>752</v>
      </c>
      <c r="F342" s="176">
        <f>'F7'!R7</f>
        <v>0</v>
      </c>
    </row>
    <row r="343" spans="1:6" ht="20">
      <c r="A343" s="605" t="s">
        <v>398</v>
      </c>
      <c r="B343" s="213" t="s">
        <v>747</v>
      </c>
      <c r="C343" s="202" t="s">
        <v>422</v>
      </c>
      <c r="D343" s="213">
        <v>4</v>
      </c>
      <c r="E343" s="185" t="s">
        <v>753</v>
      </c>
      <c r="F343" s="176">
        <f>'F7'!M11</f>
        <v>2023</v>
      </c>
    </row>
    <row r="344" spans="1:6" ht="20">
      <c r="A344" s="605"/>
      <c r="B344" s="213" t="s">
        <v>749</v>
      </c>
      <c r="C344" s="202" t="s">
        <v>422</v>
      </c>
      <c r="D344" s="213">
        <v>2</v>
      </c>
      <c r="E344" s="185" t="s">
        <v>754</v>
      </c>
      <c r="F344" s="176">
        <f>'F7'!P11</f>
        <v>0</v>
      </c>
    </row>
    <row r="345" spans="1:6" ht="20">
      <c r="A345" s="605"/>
      <c r="B345" s="213" t="s">
        <v>751</v>
      </c>
      <c r="C345" s="202" t="s">
        <v>422</v>
      </c>
      <c r="D345" s="213">
        <v>2</v>
      </c>
      <c r="E345" s="185" t="s">
        <v>755</v>
      </c>
      <c r="F345" s="176">
        <f>'F7'!R11</f>
        <v>0</v>
      </c>
    </row>
    <row r="346" spans="1:6" ht="20">
      <c r="A346" s="605" t="s">
        <v>756</v>
      </c>
      <c r="B346" s="213" t="s">
        <v>757</v>
      </c>
      <c r="C346" s="213" t="s">
        <v>435</v>
      </c>
      <c r="D346" s="214"/>
      <c r="E346" s="185" t="s">
        <v>758</v>
      </c>
      <c r="F346" s="176">
        <f>'F7'!K15</f>
        <v>0</v>
      </c>
    </row>
    <row r="347" spans="1:6" ht="20">
      <c r="A347" s="605"/>
      <c r="B347" s="214" t="s">
        <v>163</v>
      </c>
      <c r="C347" s="202" t="s">
        <v>422</v>
      </c>
      <c r="D347" s="213">
        <v>4</v>
      </c>
      <c r="E347" s="185" t="s">
        <v>759</v>
      </c>
      <c r="F347" s="176">
        <f>'F7'!P18</f>
        <v>0</v>
      </c>
    </row>
    <row r="348" spans="1:6" ht="20">
      <c r="A348" s="605"/>
      <c r="B348" s="214" t="s">
        <v>164</v>
      </c>
      <c r="C348" s="202" t="s">
        <v>422</v>
      </c>
      <c r="D348" s="213">
        <v>2</v>
      </c>
      <c r="E348" s="185" t="s">
        <v>760</v>
      </c>
      <c r="F348" s="176">
        <f>'F7'!S18</f>
        <v>0</v>
      </c>
    </row>
    <row r="349" spans="1:6" ht="20">
      <c r="A349" s="605"/>
      <c r="B349" s="214" t="s">
        <v>165</v>
      </c>
      <c r="C349" s="202" t="s">
        <v>422</v>
      </c>
      <c r="D349" s="213">
        <v>2</v>
      </c>
      <c r="E349" s="185" t="s">
        <v>761</v>
      </c>
      <c r="F349" s="176">
        <f>'F7'!U18</f>
        <v>0</v>
      </c>
    </row>
    <row r="350" spans="1:6" ht="20">
      <c r="A350" s="605"/>
      <c r="B350" s="214" t="s">
        <v>166</v>
      </c>
      <c r="C350" s="202" t="s">
        <v>422</v>
      </c>
      <c r="D350" s="213">
        <v>4</v>
      </c>
      <c r="E350" s="185" t="s">
        <v>762</v>
      </c>
      <c r="F350" s="176">
        <f>'F7'!Y18</f>
        <v>0</v>
      </c>
    </row>
    <row r="351" spans="1:6" ht="20">
      <c r="A351" s="605"/>
      <c r="B351" s="214" t="s">
        <v>167</v>
      </c>
      <c r="C351" s="202" t="s">
        <v>422</v>
      </c>
      <c r="D351" s="213">
        <v>2</v>
      </c>
      <c r="E351" s="185" t="s">
        <v>763</v>
      </c>
      <c r="F351" s="176">
        <f>'F7'!AB18</f>
        <v>0</v>
      </c>
    </row>
    <row r="352" spans="1:6" ht="20">
      <c r="A352" s="605"/>
      <c r="B352" s="214" t="s">
        <v>168</v>
      </c>
      <c r="C352" s="202" t="s">
        <v>422</v>
      </c>
      <c r="D352" s="213">
        <v>2</v>
      </c>
      <c r="E352" s="185" t="s">
        <v>764</v>
      </c>
      <c r="F352" s="176">
        <f>'F7'!AD18</f>
        <v>0</v>
      </c>
    </row>
    <row r="353" spans="1:6" ht="20">
      <c r="A353" s="605" t="s">
        <v>765</v>
      </c>
      <c r="B353" s="214" t="s">
        <v>766</v>
      </c>
      <c r="C353" s="213" t="s">
        <v>435</v>
      </c>
      <c r="D353" s="214"/>
      <c r="E353" s="185" t="s">
        <v>767</v>
      </c>
      <c r="F353" s="176">
        <f>'F7'!K21</f>
        <v>0</v>
      </c>
    </row>
    <row r="354" spans="1:6" ht="20">
      <c r="A354" s="605"/>
      <c r="B354" s="214" t="s">
        <v>768</v>
      </c>
      <c r="C354" s="214" t="s">
        <v>266</v>
      </c>
      <c r="D354" s="214">
        <v>100</v>
      </c>
      <c r="E354" s="185" t="s">
        <v>769</v>
      </c>
      <c r="F354" s="176">
        <f>'F7'!T21</f>
        <v>0</v>
      </c>
    </row>
    <row r="355" spans="1:6" ht="20">
      <c r="A355" s="607" t="s">
        <v>43</v>
      </c>
      <c r="B355" s="607"/>
      <c r="C355" s="214" t="s">
        <v>266</v>
      </c>
      <c r="D355" s="214">
        <v>255</v>
      </c>
      <c r="E355" s="185" t="s">
        <v>770</v>
      </c>
      <c r="F355" s="176">
        <f>'F7'!K24</f>
        <v>0</v>
      </c>
    </row>
    <row r="356" spans="1:6" ht="20">
      <c r="A356" s="607" t="s">
        <v>44</v>
      </c>
      <c r="B356" s="607"/>
      <c r="C356" s="214" t="s">
        <v>266</v>
      </c>
      <c r="D356" s="214">
        <v>255</v>
      </c>
      <c r="E356" s="185" t="s">
        <v>771</v>
      </c>
      <c r="F356" s="176">
        <f>'F7'!K27</f>
        <v>0</v>
      </c>
    </row>
    <row r="357" spans="1:6" ht="20">
      <c r="A357" s="608" t="s">
        <v>772</v>
      </c>
      <c r="B357" s="213" t="s">
        <v>773</v>
      </c>
      <c r="C357" s="213" t="s">
        <v>435</v>
      </c>
      <c r="D357" s="214"/>
      <c r="E357" s="185" t="s">
        <v>774</v>
      </c>
      <c r="F357" s="176">
        <f>'F7'!P36</f>
        <v>0</v>
      </c>
    </row>
    <row r="358" spans="1:6" ht="20">
      <c r="A358" s="608"/>
      <c r="B358" s="213" t="s">
        <v>775</v>
      </c>
      <c r="C358" s="202" t="s">
        <v>422</v>
      </c>
      <c r="D358" s="214">
        <v>2</v>
      </c>
      <c r="E358" s="185" t="s">
        <v>776</v>
      </c>
      <c r="F358" s="176">
        <f>'F7'!L38</f>
        <v>0</v>
      </c>
    </row>
    <row r="359" spans="1:6" ht="20">
      <c r="A359" s="608"/>
      <c r="B359" s="213" t="s">
        <v>777</v>
      </c>
      <c r="C359" s="202" t="s">
        <v>422</v>
      </c>
      <c r="D359" s="214">
        <v>2</v>
      </c>
      <c r="E359" s="185" t="s">
        <v>778</v>
      </c>
      <c r="F359" s="176">
        <f>'F7'!O38</f>
        <v>0</v>
      </c>
    </row>
    <row r="360" spans="1:6" ht="20">
      <c r="A360" s="608"/>
      <c r="B360" s="213" t="s">
        <v>779</v>
      </c>
      <c r="C360" s="202" t="s">
        <v>422</v>
      </c>
      <c r="D360" s="214">
        <v>2</v>
      </c>
      <c r="E360" s="185" t="s">
        <v>780</v>
      </c>
      <c r="F360" s="176">
        <f>'F7'!M40</f>
        <v>0</v>
      </c>
    </row>
    <row r="361" spans="1:6" ht="20">
      <c r="A361" s="608"/>
      <c r="B361" s="213" t="s">
        <v>781</v>
      </c>
      <c r="C361" s="202" t="s">
        <v>422</v>
      </c>
      <c r="D361" s="214">
        <v>2</v>
      </c>
      <c r="E361" s="185" t="s">
        <v>782</v>
      </c>
      <c r="F361" s="176">
        <f>'F7'!O40</f>
        <v>0</v>
      </c>
    </row>
    <row r="362" spans="1:6" ht="20">
      <c r="A362" s="608"/>
      <c r="B362" s="213" t="s">
        <v>783</v>
      </c>
      <c r="C362" s="202" t="s">
        <v>422</v>
      </c>
      <c r="D362" s="214">
        <v>2</v>
      </c>
      <c r="E362" s="185" t="s">
        <v>784</v>
      </c>
      <c r="F362" s="176">
        <f>'F7'!T40</f>
        <v>0</v>
      </c>
    </row>
    <row r="363" spans="1:6" ht="20">
      <c r="A363" s="608"/>
      <c r="B363" s="213" t="s">
        <v>785</v>
      </c>
      <c r="C363" s="202" t="s">
        <v>422</v>
      </c>
      <c r="D363" s="214">
        <v>2</v>
      </c>
      <c r="E363" s="185" t="s">
        <v>786</v>
      </c>
      <c r="F363" s="176">
        <f>'F7'!V40</f>
        <v>0</v>
      </c>
    </row>
    <row r="364" spans="1:6" ht="20">
      <c r="A364" s="608"/>
      <c r="B364" s="213" t="s">
        <v>787</v>
      </c>
      <c r="C364" s="202" t="s">
        <v>422</v>
      </c>
      <c r="D364" s="214">
        <v>3</v>
      </c>
      <c r="E364" s="185" t="s">
        <v>788</v>
      </c>
      <c r="F364" s="176">
        <f>'F7'!AA40</f>
        <v>0</v>
      </c>
    </row>
    <row r="365" spans="1:6" ht="20">
      <c r="A365" s="608"/>
      <c r="B365" s="213" t="s">
        <v>789</v>
      </c>
      <c r="C365" s="202" t="s">
        <v>422</v>
      </c>
      <c r="D365" s="214">
        <v>2</v>
      </c>
      <c r="E365" s="185" t="s">
        <v>790</v>
      </c>
      <c r="F365" s="176">
        <f>'F7'!L42</f>
        <v>0</v>
      </c>
    </row>
    <row r="366" spans="1:6" ht="20">
      <c r="A366" s="608"/>
      <c r="B366" s="213" t="s">
        <v>791</v>
      </c>
      <c r="C366" s="202" t="s">
        <v>422</v>
      </c>
      <c r="D366" s="214">
        <v>2</v>
      </c>
      <c r="E366" s="185" t="s">
        <v>792</v>
      </c>
      <c r="F366" s="176">
        <f>'F7'!O42</f>
        <v>0</v>
      </c>
    </row>
    <row r="367" spans="1:6" ht="20">
      <c r="A367" s="608"/>
      <c r="B367" s="213" t="s">
        <v>793</v>
      </c>
      <c r="C367" s="202" t="s">
        <v>422</v>
      </c>
      <c r="D367" s="214">
        <v>2</v>
      </c>
      <c r="E367" s="185" t="s">
        <v>794</v>
      </c>
      <c r="F367" s="176">
        <f>'F7'!M44</f>
        <v>0</v>
      </c>
    </row>
    <row r="368" spans="1:6" ht="20">
      <c r="A368" s="608"/>
      <c r="B368" s="213" t="s">
        <v>795</v>
      </c>
      <c r="C368" s="202" t="s">
        <v>422</v>
      </c>
      <c r="D368" s="214">
        <v>2</v>
      </c>
      <c r="E368" s="185" t="s">
        <v>796</v>
      </c>
      <c r="F368" s="176">
        <f>'F7'!O44</f>
        <v>0</v>
      </c>
    </row>
    <row r="369" spans="1:6" ht="20">
      <c r="A369" s="608"/>
      <c r="B369" s="213" t="s">
        <v>797</v>
      </c>
      <c r="C369" s="202" t="s">
        <v>422</v>
      </c>
      <c r="D369" s="214">
        <v>2</v>
      </c>
      <c r="E369" s="185" t="s">
        <v>798</v>
      </c>
      <c r="F369" s="176">
        <f>'F7'!T44</f>
        <v>0</v>
      </c>
    </row>
    <row r="370" spans="1:6" ht="20">
      <c r="A370" s="608"/>
      <c r="B370" s="213" t="s">
        <v>799</v>
      </c>
      <c r="C370" s="202" t="s">
        <v>422</v>
      </c>
      <c r="D370" s="214">
        <v>2</v>
      </c>
      <c r="E370" s="185" t="s">
        <v>800</v>
      </c>
      <c r="F370" s="176">
        <f>'F7'!V44</f>
        <v>0</v>
      </c>
    </row>
    <row r="371" spans="1:6" ht="20">
      <c r="A371" s="608"/>
      <c r="B371" s="213" t="s">
        <v>801</v>
      </c>
      <c r="C371" s="202" t="s">
        <v>422</v>
      </c>
      <c r="D371" s="214">
        <v>3</v>
      </c>
      <c r="E371" s="185" t="s">
        <v>802</v>
      </c>
      <c r="F371" s="176">
        <f>'F7'!AA44</f>
        <v>0</v>
      </c>
    </row>
    <row r="372" spans="1:6" ht="20">
      <c r="A372" s="608"/>
      <c r="B372" s="213" t="s">
        <v>803</v>
      </c>
      <c r="C372" s="202" t="s">
        <v>422</v>
      </c>
      <c r="D372" s="214">
        <v>2</v>
      </c>
      <c r="E372" s="185" t="s">
        <v>804</v>
      </c>
      <c r="F372" s="176">
        <f>'F7'!L46</f>
        <v>0</v>
      </c>
    </row>
    <row r="373" spans="1:6" ht="20">
      <c r="A373" s="608"/>
      <c r="B373" s="213" t="s">
        <v>805</v>
      </c>
      <c r="C373" s="202" t="s">
        <v>422</v>
      </c>
      <c r="D373" s="214">
        <v>2</v>
      </c>
      <c r="E373" s="185" t="s">
        <v>806</v>
      </c>
      <c r="F373" s="176">
        <f>'F7'!O46</f>
        <v>0</v>
      </c>
    </row>
    <row r="374" spans="1:6" ht="20">
      <c r="A374" s="608"/>
      <c r="B374" s="213" t="s">
        <v>807</v>
      </c>
      <c r="C374" s="202" t="s">
        <v>422</v>
      </c>
      <c r="D374" s="214">
        <v>2</v>
      </c>
      <c r="E374" s="185" t="s">
        <v>808</v>
      </c>
      <c r="F374" s="176">
        <f>'F7'!M48</f>
        <v>0</v>
      </c>
    </row>
    <row r="375" spans="1:6" ht="20">
      <c r="A375" s="608"/>
      <c r="B375" s="213" t="s">
        <v>809</v>
      </c>
      <c r="C375" s="202" t="s">
        <v>422</v>
      </c>
      <c r="D375" s="214">
        <v>2</v>
      </c>
      <c r="E375" s="185" t="s">
        <v>810</v>
      </c>
      <c r="F375" s="176">
        <f>'F7'!O48</f>
        <v>0</v>
      </c>
    </row>
    <row r="376" spans="1:6" ht="20">
      <c r="A376" s="608"/>
      <c r="B376" s="213" t="s">
        <v>811</v>
      </c>
      <c r="C376" s="202" t="s">
        <v>422</v>
      </c>
      <c r="D376" s="214">
        <v>2</v>
      </c>
      <c r="E376" s="185" t="s">
        <v>1403</v>
      </c>
      <c r="F376" s="176">
        <f>'F7'!T48</f>
        <v>0</v>
      </c>
    </row>
    <row r="377" spans="1:6" ht="20">
      <c r="A377" s="608"/>
      <c r="B377" s="213" t="s">
        <v>812</v>
      </c>
      <c r="C377" s="202" t="s">
        <v>422</v>
      </c>
      <c r="D377" s="214">
        <v>2</v>
      </c>
      <c r="E377" s="185" t="s">
        <v>813</v>
      </c>
      <c r="F377" s="176">
        <f>'F7'!V48</f>
        <v>0</v>
      </c>
    </row>
    <row r="378" spans="1:6" ht="20">
      <c r="A378" s="608"/>
      <c r="B378" s="213" t="s">
        <v>814</v>
      </c>
      <c r="C378" s="202" t="s">
        <v>422</v>
      </c>
      <c r="D378" s="214">
        <v>3</v>
      </c>
      <c r="E378" s="185" t="s">
        <v>815</v>
      </c>
      <c r="F378" s="176">
        <f>'F7'!AA48</f>
        <v>0</v>
      </c>
    </row>
    <row r="379" spans="1:6" ht="20">
      <c r="A379" s="608"/>
      <c r="B379" s="213" t="s">
        <v>816</v>
      </c>
      <c r="C379" s="202" t="s">
        <v>422</v>
      </c>
      <c r="D379" s="214">
        <v>2</v>
      </c>
      <c r="E379" s="185" t="s">
        <v>817</v>
      </c>
      <c r="F379" s="176">
        <f>'F7'!L50</f>
        <v>0</v>
      </c>
    </row>
    <row r="380" spans="1:6" ht="20">
      <c r="A380" s="608"/>
      <c r="B380" s="213" t="s">
        <v>818</v>
      </c>
      <c r="C380" s="202" t="s">
        <v>422</v>
      </c>
      <c r="D380" s="214">
        <v>2</v>
      </c>
      <c r="E380" s="185" t="s">
        <v>819</v>
      </c>
      <c r="F380" s="176">
        <f>'F7'!O50</f>
        <v>0</v>
      </c>
    </row>
    <row r="381" spans="1:6" ht="20">
      <c r="A381" s="608"/>
      <c r="B381" s="213" t="s">
        <v>820</v>
      </c>
      <c r="C381" s="202" t="s">
        <v>422</v>
      </c>
      <c r="D381" s="214">
        <v>2</v>
      </c>
      <c r="E381" s="185" t="s">
        <v>821</v>
      </c>
      <c r="F381" s="176">
        <f>'F7'!M52</f>
        <v>0</v>
      </c>
    </row>
    <row r="382" spans="1:6" ht="20">
      <c r="A382" s="608"/>
      <c r="B382" s="213" t="s">
        <v>822</v>
      </c>
      <c r="C382" s="202" t="s">
        <v>422</v>
      </c>
      <c r="D382" s="214">
        <v>2</v>
      </c>
      <c r="E382" s="185" t="s">
        <v>823</v>
      </c>
      <c r="F382" s="176">
        <f>'F7'!O52</f>
        <v>0</v>
      </c>
    </row>
    <row r="383" spans="1:6" ht="20">
      <c r="A383" s="608"/>
      <c r="B383" s="213" t="s">
        <v>824</v>
      </c>
      <c r="C383" s="202" t="s">
        <v>422</v>
      </c>
      <c r="D383" s="214">
        <v>2</v>
      </c>
      <c r="E383" s="185" t="s">
        <v>825</v>
      </c>
      <c r="F383" s="176">
        <f>'F7'!T52</f>
        <v>0</v>
      </c>
    </row>
    <row r="384" spans="1:6" ht="20">
      <c r="A384" s="608"/>
      <c r="B384" s="213" t="s">
        <v>826</v>
      </c>
      <c r="C384" s="202" t="s">
        <v>422</v>
      </c>
      <c r="D384" s="214">
        <v>2</v>
      </c>
      <c r="E384" s="185" t="s">
        <v>827</v>
      </c>
      <c r="F384" s="176">
        <f>'F7'!V52</f>
        <v>0</v>
      </c>
    </row>
    <row r="385" spans="1:6" ht="20">
      <c r="A385" s="608"/>
      <c r="B385" s="213" t="s">
        <v>828</v>
      </c>
      <c r="C385" s="202" t="s">
        <v>422</v>
      </c>
      <c r="D385" s="214">
        <v>3</v>
      </c>
      <c r="E385" s="185" t="s">
        <v>829</v>
      </c>
      <c r="F385" s="176">
        <f>'F7'!AA52</f>
        <v>0</v>
      </c>
    </row>
    <row r="386" spans="1:6" ht="20">
      <c r="A386" s="608"/>
      <c r="B386" s="213" t="s">
        <v>830</v>
      </c>
      <c r="C386" s="213" t="s">
        <v>435</v>
      </c>
      <c r="D386" s="214"/>
      <c r="E386" s="185" t="s">
        <v>831</v>
      </c>
      <c r="F386" s="176">
        <f>'F7'!S54</f>
        <v>0</v>
      </c>
    </row>
    <row r="387" spans="1:6" ht="20">
      <c r="A387" s="605" t="s">
        <v>832</v>
      </c>
      <c r="B387" s="213" t="s">
        <v>833</v>
      </c>
      <c r="C387" s="202" t="s">
        <v>422</v>
      </c>
      <c r="D387" s="214">
        <v>2</v>
      </c>
      <c r="E387" s="185" t="s">
        <v>834</v>
      </c>
      <c r="F387" s="176">
        <f>'F7'!M60</f>
        <v>0</v>
      </c>
    </row>
    <row r="388" spans="1:6" ht="20">
      <c r="A388" s="605"/>
      <c r="B388" s="214" t="s">
        <v>835</v>
      </c>
      <c r="C388" s="202" t="s">
        <v>422</v>
      </c>
      <c r="D388" s="214">
        <v>2</v>
      </c>
      <c r="E388" s="185" t="s">
        <v>836</v>
      </c>
      <c r="F388" s="176">
        <f>'F7'!P60</f>
        <v>0</v>
      </c>
    </row>
    <row r="389" spans="1:6" ht="20">
      <c r="A389" s="605"/>
      <c r="B389" s="213" t="s">
        <v>837</v>
      </c>
      <c r="C389" s="202" t="s">
        <v>422</v>
      </c>
      <c r="D389" s="214">
        <v>10</v>
      </c>
      <c r="E389" s="185" t="s">
        <v>838</v>
      </c>
      <c r="F389" s="176">
        <f>'F7'!P62</f>
        <v>0</v>
      </c>
    </row>
    <row r="390" spans="1:6" ht="20">
      <c r="A390" s="605"/>
      <c r="B390" s="213" t="s">
        <v>839</v>
      </c>
      <c r="C390" s="202" t="s">
        <v>422</v>
      </c>
      <c r="D390" s="214">
        <v>10</v>
      </c>
      <c r="E390" s="185" t="s">
        <v>840</v>
      </c>
      <c r="F390" s="176">
        <f>'F7'!V62</f>
        <v>0</v>
      </c>
    </row>
    <row r="391" spans="1:6" ht="20">
      <c r="A391" s="605"/>
      <c r="B391" s="213" t="s">
        <v>841</v>
      </c>
      <c r="C391" s="202" t="s">
        <v>422</v>
      </c>
      <c r="D391" s="214">
        <v>2</v>
      </c>
      <c r="E391" s="185" t="s">
        <v>842</v>
      </c>
      <c r="F391" s="176">
        <f>'F7'!M64</f>
        <v>0</v>
      </c>
    </row>
    <row r="392" spans="1:6" ht="20">
      <c r="A392" s="605"/>
      <c r="B392" s="214" t="s">
        <v>843</v>
      </c>
      <c r="C392" s="202" t="s">
        <v>422</v>
      </c>
      <c r="D392" s="214">
        <v>2</v>
      </c>
      <c r="E392" s="185" t="s">
        <v>844</v>
      </c>
      <c r="F392" s="176">
        <f>'F7'!P64</f>
        <v>0</v>
      </c>
    </row>
    <row r="393" spans="1:6" ht="20">
      <c r="A393" s="605"/>
      <c r="B393" s="213" t="s">
        <v>845</v>
      </c>
      <c r="C393" s="202" t="s">
        <v>422</v>
      </c>
      <c r="D393" s="214">
        <v>10</v>
      </c>
      <c r="E393" s="185" t="s">
        <v>846</v>
      </c>
      <c r="F393" s="176">
        <f>'F7'!P66</f>
        <v>0</v>
      </c>
    </row>
    <row r="394" spans="1:6" ht="20">
      <c r="A394" s="605"/>
      <c r="B394" s="213" t="s">
        <v>847</v>
      </c>
      <c r="C394" s="202" t="s">
        <v>422</v>
      </c>
      <c r="D394" s="214">
        <v>10</v>
      </c>
      <c r="E394" s="185" t="s">
        <v>848</v>
      </c>
      <c r="F394" s="176">
        <f>'F7'!V66</f>
        <v>0</v>
      </c>
    </row>
    <row r="395" spans="1:6" ht="20">
      <c r="A395" s="605"/>
      <c r="B395" s="213" t="s">
        <v>849</v>
      </c>
      <c r="C395" s="202" t="s">
        <v>422</v>
      </c>
      <c r="D395" s="214">
        <v>2</v>
      </c>
      <c r="E395" s="185" t="s">
        <v>850</v>
      </c>
      <c r="F395" s="176">
        <f>'F7'!M68</f>
        <v>0</v>
      </c>
    </row>
    <row r="396" spans="1:6" ht="20">
      <c r="A396" s="605"/>
      <c r="B396" s="214" t="s">
        <v>851</v>
      </c>
      <c r="C396" s="202" t="s">
        <v>422</v>
      </c>
      <c r="D396" s="214">
        <v>2</v>
      </c>
      <c r="E396" s="185" t="s">
        <v>852</v>
      </c>
      <c r="F396" s="176">
        <f>'F7'!P68</f>
        <v>0</v>
      </c>
    </row>
    <row r="397" spans="1:6" ht="20">
      <c r="A397" s="605"/>
      <c r="B397" s="213" t="s">
        <v>853</v>
      </c>
      <c r="C397" s="202" t="s">
        <v>422</v>
      </c>
      <c r="D397" s="214">
        <v>10</v>
      </c>
      <c r="E397" s="185" t="s">
        <v>854</v>
      </c>
      <c r="F397" s="176">
        <f>'F7'!P70</f>
        <v>0</v>
      </c>
    </row>
    <row r="398" spans="1:6" ht="20">
      <c r="A398" s="605"/>
      <c r="B398" s="213" t="s">
        <v>855</v>
      </c>
      <c r="C398" s="202" t="s">
        <v>422</v>
      </c>
      <c r="D398" s="214">
        <v>10</v>
      </c>
      <c r="E398" s="185" t="s">
        <v>856</v>
      </c>
      <c r="F398" s="176">
        <f>'F7'!V70</f>
        <v>0</v>
      </c>
    </row>
    <row r="399" spans="1:6" ht="20">
      <c r="A399" s="605"/>
      <c r="B399" s="213" t="s">
        <v>857</v>
      </c>
      <c r="C399" s="202" t="s">
        <v>422</v>
      </c>
      <c r="D399" s="214">
        <v>2</v>
      </c>
      <c r="E399" s="185" t="s">
        <v>858</v>
      </c>
      <c r="F399" s="176">
        <f>'F7'!M72</f>
        <v>0</v>
      </c>
    </row>
    <row r="400" spans="1:6" ht="20">
      <c r="A400" s="605"/>
      <c r="B400" s="214" t="s">
        <v>859</v>
      </c>
      <c r="C400" s="202" t="s">
        <v>422</v>
      </c>
      <c r="D400" s="214">
        <v>2</v>
      </c>
      <c r="E400" s="185" t="s">
        <v>860</v>
      </c>
      <c r="F400" s="176">
        <f>'F7'!P72</f>
        <v>0</v>
      </c>
    </row>
    <row r="401" spans="1:6" ht="20">
      <c r="A401" s="605"/>
      <c r="B401" s="213" t="s">
        <v>861</v>
      </c>
      <c r="C401" s="202" t="s">
        <v>422</v>
      </c>
      <c r="D401" s="214">
        <v>10</v>
      </c>
      <c r="E401" s="185" t="s">
        <v>862</v>
      </c>
      <c r="F401" s="176">
        <f>'F7'!P74</f>
        <v>0</v>
      </c>
    </row>
    <row r="402" spans="1:6" ht="20">
      <c r="A402" s="605"/>
      <c r="B402" s="213" t="s">
        <v>863</v>
      </c>
      <c r="C402" s="202" t="s">
        <v>422</v>
      </c>
      <c r="D402" s="214">
        <v>10</v>
      </c>
      <c r="E402" s="185" t="s">
        <v>864</v>
      </c>
      <c r="F402" s="176">
        <f>'F7'!V74</f>
        <v>0</v>
      </c>
    </row>
    <row r="403" spans="1:6" ht="20">
      <c r="A403" s="605"/>
      <c r="B403" s="213" t="s">
        <v>865</v>
      </c>
      <c r="C403" s="202" t="s">
        <v>422</v>
      </c>
      <c r="D403" s="214">
        <v>10</v>
      </c>
      <c r="E403" s="185" t="s">
        <v>866</v>
      </c>
      <c r="F403" s="176">
        <f>'F7'!R76</f>
        <v>0</v>
      </c>
    </row>
    <row r="404" spans="1:6" ht="20">
      <c r="A404" s="605"/>
      <c r="B404" s="214" t="s">
        <v>867</v>
      </c>
      <c r="C404" s="213" t="s">
        <v>435</v>
      </c>
      <c r="D404" s="214"/>
      <c r="E404" s="185" t="s">
        <v>868</v>
      </c>
      <c r="F404" s="176">
        <f>'F7'!Q78</f>
        <v>0</v>
      </c>
    </row>
    <row r="405" spans="1:6" ht="20">
      <c r="A405" s="605"/>
      <c r="B405" s="214" t="s">
        <v>869</v>
      </c>
      <c r="C405" s="202" t="s">
        <v>422</v>
      </c>
      <c r="D405" s="214">
        <v>10</v>
      </c>
      <c r="E405" s="185" t="s">
        <v>870</v>
      </c>
      <c r="F405" s="176">
        <f>'F7'!U78</f>
        <v>0</v>
      </c>
    </row>
    <row r="406" spans="1:6" ht="20">
      <c r="A406" s="605" t="s">
        <v>871</v>
      </c>
      <c r="B406" s="214" t="s">
        <v>872</v>
      </c>
      <c r="C406" s="213" t="s">
        <v>435</v>
      </c>
      <c r="D406" s="214"/>
      <c r="E406" s="185" t="s">
        <v>873</v>
      </c>
      <c r="F406" s="176">
        <f>'F7'!N83</f>
        <v>0</v>
      </c>
    </row>
    <row r="407" spans="1:6" ht="20">
      <c r="A407" s="605"/>
      <c r="B407" s="214" t="s">
        <v>874</v>
      </c>
      <c r="C407" s="202" t="s">
        <v>422</v>
      </c>
      <c r="D407" s="214">
        <v>2</v>
      </c>
      <c r="E407" s="185" t="s">
        <v>875</v>
      </c>
      <c r="F407" s="176">
        <f>'F7'!Q83</f>
        <v>0</v>
      </c>
    </row>
    <row r="408" spans="1:6" ht="20">
      <c r="A408" s="605"/>
      <c r="B408" s="214" t="s">
        <v>876</v>
      </c>
      <c r="C408" s="213" t="s">
        <v>435</v>
      </c>
      <c r="D408" s="214"/>
      <c r="E408" s="185" t="s">
        <v>877</v>
      </c>
      <c r="F408" s="176">
        <f>'F7'!R85</f>
        <v>0</v>
      </c>
    </row>
    <row r="409" spans="1:6" ht="20">
      <c r="A409" s="605" t="s">
        <v>878</v>
      </c>
      <c r="B409" s="214" t="s">
        <v>879</v>
      </c>
      <c r="C409" s="202" t="s">
        <v>266</v>
      </c>
      <c r="D409" s="214">
        <v>100</v>
      </c>
      <c r="E409" s="185" t="s">
        <v>880</v>
      </c>
      <c r="F409" s="176">
        <f>'F7'!O88</f>
        <v>0</v>
      </c>
    </row>
    <row r="410" spans="1:6" ht="20">
      <c r="A410" s="605"/>
      <c r="B410" s="214" t="s">
        <v>881</v>
      </c>
      <c r="C410" s="213" t="s">
        <v>435</v>
      </c>
      <c r="D410" s="214"/>
      <c r="E410" s="185" t="s">
        <v>882</v>
      </c>
      <c r="F410" s="176">
        <f>'F7'!T90</f>
        <v>0</v>
      </c>
    </row>
    <row r="411" spans="1:6" ht="20">
      <c r="A411" s="605"/>
      <c r="B411" s="214" t="s">
        <v>883</v>
      </c>
      <c r="C411" s="202" t="s">
        <v>422</v>
      </c>
      <c r="D411" s="214">
        <v>3</v>
      </c>
      <c r="E411" s="185" t="s">
        <v>884</v>
      </c>
      <c r="F411" s="176">
        <f>'F7'!O93</f>
        <v>0</v>
      </c>
    </row>
    <row r="412" spans="1:6" ht="20">
      <c r="A412" s="605"/>
      <c r="B412" s="214" t="s">
        <v>885</v>
      </c>
      <c r="C412" s="202" t="s">
        <v>266</v>
      </c>
      <c r="D412" s="214">
        <v>255</v>
      </c>
      <c r="E412" s="185" t="s">
        <v>886</v>
      </c>
      <c r="F412" s="176">
        <f>'F7'!T93</f>
        <v>0</v>
      </c>
    </row>
    <row r="413" spans="1:6" ht="20">
      <c r="A413" s="605" t="s">
        <v>887</v>
      </c>
      <c r="B413" s="213" t="s">
        <v>888</v>
      </c>
      <c r="C413" s="213" t="s">
        <v>435</v>
      </c>
      <c r="D413" s="214"/>
      <c r="E413" s="185" t="s">
        <v>889</v>
      </c>
      <c r="F413" s="176">
        <f>'F7'!K101</f>
        <v>0</v>
      </c>
    </row>
    <row r="414" spans="1:6" ht="20">
      <c r="A414" s="605"/>
      <c r="B414" s="213" t="s">
        <v>890</v>
      </c>
      <c r="C414" s="202" t="s">
        <v>422</v>
      </c>
      <c r="D414" s="214">
        <v>10</v>
      </c>
      <c r="E414" s="185" t="s">
        <v>891</v>
      </c>
      <c r="F414" s="192">
        <f>'F7'!O103</f>
        <v>0</v>
      </c>
    </row>
    <row r="415" spans="1:6" ht="20">
      <c r="A415" s="605"/>
      <c r="B415" s="213" t="s">
        <v>892</v>
      </c>
      <c r="C415" s="202" t="s">
        <v>422</v>
      </c>
      <c r="D415" s="214">
        <v>10</v>
      </c>
      <c r="E415" s="185" t="s">
        <v>893</v>
      </c>
      <c r="F415" s="192">
        <f>'F7'!O105</f>
        <v>0</v>
      </c>
    </row>
    <row r="416" spans="1:6" ht="20">
      <c r="A416" s="605"/>
      <c r="B416" s="213" t="s">
        <v>894</v>
      </c>
      <c r="C416" s="202" t="s">
        <v>422</v>
      </c>
      <c r="D416" s="214">
        <v>10</v>
      </c>
      <c r="E416" s="185" t="s">
        <v>895</v>
      </c>
      <c r="F416" s="192">
        <f>'F7'!W105</f>
        <v>0</v>
      </c>
    </row>
    <row r="417" spans="1:6" ht="20">
      <c r="A417" s="605"/>
      <c r="B417" s="213" t="s">
        <v>896</v>
      </c>
      <c r="C417" s="202" t="s">
        <v>422</v>
      </c>
      <c r="D417" s="214">
        <v>10</v>
      </c>
      <c r="E417" s="185" t="s">
        <v>897</v>
      </c>
      <c r="F417" s="192">
        <f>'F7'!O107</f>
        <v>0</v>
      </c>
    </row>
    <row r="418" spans="1:6" ht="20">
      <c r="A418" s="605"/>
      <c r="B418" s="213" t="s">
        <v>898</v>
      </c>
      <c r="C418" s="202" t="s">
        <v>422</v>
      </c>
      <c r="D418" s="214">
        <v>10</v>
      </c>
      <c r="E418" s="185" t="s">
        <v>899</v>
      </c>
      <c r="F418" s="192">
        <f>'F7'!W107</f>
        <v>0</v>
      </c>
    </row>
    <row r="419" spans="1:6" ht="20">
      <c r="A419" s="605"/>
      <c r="B419" s="214" t="s">
        <v>900</v>
      </c>
      <c r="C419" s="202" t="s">
        <v>422</v>
      </c>
      <c r="D419" s="214">
        <v>2</v>
      </c>
      <c r="E419" s="185" t="s">
        <v>901</v>
      </c>
      <c r="F419" s="176">
        <f>'F7'!N110</f>
        <v>0</v>
      </c>
    </row>
    <row r="420" spans="1:6" ht="20">
      <c r="A420" s="605"/>
      <c r="B420" s="214" t="s">
        <v>902</v>
      </c>
      <c r="C420" s="202" t="s">
        <v>422</v>
      </c>
      <c r="D420" s="214">
        <v>2</v>
      </c>
      <c r="E420" s="185" t="s">
        <v>903</v>
      </c>
      <c r="F420" s="176">
        <f>'F7'!Q110</f>
        <v>0</v>
      </c>
    </row>
    <row r="421" spans="1:6" ht="20">
      <c r="A421" s="605"/>
      <c r="B421" s="214" t="s">
        <v>904</v>
      </c>
      <c r="C421" s="202" t="s">
        <v>422</v>
      </c>
      <c r="D421" s="214">
        <v>10</v>
      </c>
      <c r="E421" s="185" t="s">
        <v>905</v>
      </c>
      <c r="F421" s="192">
        <f>'F7'!V110</f>
        <v>0</v>
      </c>
    </row>
    <row r="422" spans="1:6" ht="20">
      <c r="A422" s="605"/>
      <c r="B422" s="213" t="s">
        <v>906</v>
      </c>
      <c r="C422" s="202" t="s">
        <v>422</v>
      </c>
      <c r="D422" s="214">
        <v>10</v>
      </c>
      <c r="E422" s="185" t="s">
        <v>907</v>
      </c>
      <c r="F422" s="192">
        <f>'F7'!S114</f>
        <v>0</v>
      </c>
    </row>
    <row r="423" spans="1:6" ht="20">
      <c r="A423" s="605"/>
      <c r="B423" s="213" t="s">
        <v>908</v>
      </c>
      <c r="C423" s="202" t="s">
        <v>422</v>
      </c>
      <c r="D423" s="214">
        <v>10</v>
      </c>
      <c r="E423" s="185" t="s">
        <v>909</v>
      </c>
      <c r="F423" s="192">
        <f>'F7'!S116</f>
        <v>0</v>
      </c>
    </row>
    <row r="424" spans="1:6" ht="20">
      <c r="A424" s="605"/>
      <c r="B424" s="213" t="s">
        <v>910</v>
      </c>
      <c r="C424" s="202" t="s">
        <v>266</v>
      </c>
      <c r="D424" s="214">
        <v>100</v>
      </c>
      <c r="E424" s="185" t="s">
        <v>911</v>
      </c>
      <c r="F424" s="176">
        <f>'F7'!L118</f>
        <v>0</v>
      </c>
    </row>
    <row r="425" spans="1:6" ht="20">
      <c r="A425" s="605"/>
      <c r="B425" s="213" t="s">
        <v>912</v>
      </c>
      <c r="C425" s="202" t="s">
        <v>422</v>
      </c>
      <c r="D425" s="214">
        <v>10</v>
      </c>
      <c r="E425" s="185" t="s">
        <v>913</v>
      </c>
      <c r="F425" s="192">
        <f>'F7'!S118</f>
        <v>0</v>
      </c>
    </row>
    <row r="426" spans="1:6" ht="20">
      <c r="A426" s="605"/>
      <c r="B426" s="213" t="s">
        <v>914</v>
      </c>
      <c r="C426" s="202" t="s">
        <v>266</v>
      </c>
      <c r="D426" s="214">
        <v>100</v>
      </c>
      <c r="E426" s="185" t="s">
        <v>915</v>
      </c>
      <c r="F426" s="176">
        <f>'F7'!L120</f>
        <v>0</v>
      </c>
    </row>
    <row r="427" spans="1:6" ht="20">
      <c r="A427" s="605"/>
      <c r="B427" s="213" t="s">
        <v>916</v>
      </c>
      <c r="C427" s="202" t="s">
        <v>422</v>
      </c>
      <c r="D427" s="214">
        <v>10</v>
      </c>
      <c r="E427" s="185" t="s">
        <v>917</v>
      </c>
      <c r="F427" s="192">
        <f>'F7'!S120</f>
        <v>0</v>
      </c>
    </row>
    <row r="428" spans="1:6" ht="20">
      <c r="A428" s="605"/>
      <c r="B428" s="213" t="s">
        <v>918</v>
      </c>
      <c r="C428" s="202" t="s">
        <v>266</v>
      </c>
      <c r="D428" s="214">
        <v>100</v>
      </c>
      <c r="E428" s="185" t="s">
        <v>919</v>
      </c>
      <c r="F428" s="176">
        <f>'F7'!L122</f>
        <v>0</v>
      </c>
    </row>
    <row r="429" spans="1:6" ht="20">
      <c r="A429" s="605"/>
      <c r="B429" s="213" t="s">
        <v>920</v>
      </c>
      <c r="C429" s="202" t="s">
        <v>422</v>
      </c>
      <c r="D429" s="214">
        <v>10</v>
      </c>
      <c r="E429" s="185" t="s">
        <v>921</v>
      </c>
      <c r="F429" s="192">
        <f>'F7'!S122</f>
        <v>0</v>
      </c>
    </row>
    <row r="430" spans="1:6" ht="20">
      <c r="A430" s="605"/>
      <c r="B430" s="213" t="s">
        <v>922</v>
      </c>
      <c r="C430" s="202" t="s">
        <v>266</v>
      </c>
      <c r="D430" s="214">
        <v>100</v>
      </c>
      <c r="E430" s="185" t="s">
        <v>923</v>
      </c>
      <c r="F430" s="176">
        <f>'F7'!L124</f>
        <v>0</v>
      </c>
    </row>
    <row r="431" spans="1:6" ht="20">
      <c r="A431" s="605"/>
      <c r="B431" s="213" t="s">
        <v>924</v>
      </c>
      <c r="C431" s="202" t="s">
        <v>422</v>
      </c>
      <c r="D431" s="214">
        <v>10</v>
      </c>
      <c r="E431" s="185" t="s">
        <v>925</v>
      </c>
      <c r="F431" s="192">
        <f>'F7'!S124</f>
        <v>0</v>
      </c>
    </row>
    <row r="432" spans="1:6" ht="34">
      <c r="A432" s="605"/>
      <c r="B432" s="213" t="s">
        <v>244</v>
      </c>
      <c r="C432" s="202" t="s">
        <v>422</v>
      </c>
      <c r="D432" s="214">
        <v>10</v>
      </c>
      <c r="E432" s="185" t="s">
        <v>926</v>
      </c>
      <c r="F432" s="192">
        <f>'F7'!K128</f>
        <v>0</v>
      </c>
    </row>
    <row r="433" spans="1:6" ht="20">
      <c r="A433" s="605"/>
      <c r="B433" s="214" t="s">
        <v>264</v>
      </c>
      <c r="C433" s="202" t="s">
        <v>266</v>
      </c>
      <c r="D433" s="214">
        <v>20</v>
      </c>
      <c r="E433" s="185" t="s">
        <v>927</v>
      </c>
      <c r="F433" s="176">
        <f>'F7'!R130</f>
        <v>0</v>
      </c>
    </row>
    <row r="434" spans="1:6" ht="20">
      <c r="A434" s="605"/>
      <c r="B434" s="214" t="s">
        <v>265</v>
      </c>
      <c r="C434" s="202" t="s">
        <v>266</v>
      </c>
      <c r="D434" s="214">
        <v>20</v>
      </c>
      <c r="E434" s="185" t="s">
        <v>928</v>
      </c>
      <c r="F434" s="176">
        <f>'F7'!R132</f>
        <v>0</v>
      </c>
    </row>
    <row r="435" spans="1:6" ht="20">
      <c r="A435" s="605"/>
      <c r="B435" s="213" t="s">
        <v>263</v>
      </c>
      <c r="C435" s="202" t="s">
        <v>266</v>
      </c>
      <c r="D435" s="214">
        <v>10</v>
      </c>
      <c r="E435" s="185" t="s">
        <v>929</v>
      </c>
      <c r="F435" s="176">
        <f>'F7'!P134</f>
        <v>0</v>
      </c>
    </row>
    <row r="436" spans="1:6" ht="20">
      <c r="A436" s="605"/>
      <c r="B436" s="213" t="s">
        <v>930</v>
      </c>
      <c r="C436" s="202" t="s">
        <v>435</v>
      </c>
      <c r="D436" s="214"/>
      <c r="E436" s="185" t="s">
        <v>931</v>
      </c>
      <c r="F436" s="176">
        <f>'F7'!O136</f>
        <v>0</v>
      </c>
    </row>
    <row r="437" spans="1:6" ht="20">
      <c r="A437" s="605"/>
      <c r="B437" s="213" t="s">
        <v>171</v>
      </c>
      <c r="C437" s="202" t="s">
        <v>266</v>
      </c>
      <c r="D437" s="214">
        <v>10</v>
      </c>
      <c r="E437" s="185" t="s">
        <v>932</v>
      </c>
      <c r="F437" s="176">
        <f>'F7'!Q136</f>
        <v>0</v>
      </c>
    </row>
    <row r="438" spans="1:6" ht="20">
      <c r="A438" s="605"/>
      <c r="B438" s="213" t="s">
        <v>933</v>
      </c>
      <c r="C438" s="202" t="s">
        <v>435</v>
      </c>
      <c r="D438" s="214"/>
      <c r="E438" s="185" t="s">
        <v>934</v>
      </c>
      <c r="F438" s="176">
        <f>'F7'!N138</f>
        <v>0</v>
      </c>
    </row>
    <row r="439" spans="1:6" ht="20">
      <c r="A439" s="605"/>
      <c r="B439" s="213" t="s">
        <v>108</v>
      </c>
      <c r="C439" s="202" t="s">
        <v>266</v>
      </c>
      <c r="D439" s="214">
        <v>60</v>
      </c>
      <c r="E439" s="185" t="s">
        <v>935</v>
      </c>
      <c r="F439" s="176">
        <f>'F7'!R138</f>
        <v>0</v>
      </c>
    </row>
    <row r="440" spans="1:6" ht="20">
      <c r="A440" s="605"/>
      <c r="B440" s="213" t="s">
        <v>936</v>
      </c>
      <c r="C440" s="202" t="s">
        <v>435</v>
      </c>
      <c r="D440" s="214"/>
      <c r="E440" s="185" t="s">
        <v>937</v>
      </c>
      <c r="F440" s="176">
        <f>'F7'!N140</f>
        <v>0</v>
      </c>
    </row>
    <row r="441" spans="1:6" ht="20">
      <c r="A441" s="605"/>
      <c r="B441" s="213" t="s">
        <v>938</v>
      </c>
      <c r="C441" s="202" t="s">
        <v>435</v>
      </c>
      <c r="D441" s="214"/>
      <c r="E441" s="185" t="s">
        <v>939</v>
      </c>
      <c r="F441" s="176">
        <f>'F7'!N142</f>
        <v>0</v>
      </c>
    </row>
    <row r="442" spans="1:6" ht="20">
      <c r="A442" s="605" t="s">
        <v>940</v>
      </c>
      <c r="B442" s="213" t="s">
        <v>941</v>
      </c>
      <c r="C442" s="202" t="s">
        <v>435</v>
      </c>
      <c r="D442" s="214"/>
      <c r="E442" s="185" t="s">
        <v>942</v>
      </c>
      <c r="F442" s="176">
        <f>'F7'!N145</f>
        <v>0</v>
      </c>
    </row>
    <row r="443" spans="1:6" ht="20">
      <c r="A443" s="605"/>
      <c r="B443" s="213" t="s">
        <v>943</v>
      </c>
      <c r="C443" s="202" t="s">
        <v>422</v>
      </c>
      <c r="D443" s="214">
        <v>3</v>
      </c>
      <c r="E443" s="185" t="s">
        <v>944</v>
      </c>
      <c r="F443" s="176">
        <f>'F7'!S145</f>
        <v>0</v>
      </c>
    </row>
    <row r="444" spans="1:6" ht="20">
      <c r="A444" s="605"/>
      <c r="B444" s="213" t="s">
        <v>945</v>
      </c>
      <c r="C444" s="202" t="s">
        <v>422</v>
      </c>
      <c r="D444" s="214">
        <v>4</v>
      </c>
      <c r="E444" s="185" t="s">
        <v>946</v>
      </c>
      <c r="F444" s="176">
        <f>'F7'!S147</f>
        <v>0</v>
      </c>
    </row>
    <row r="445" spans="1:6" ht="20">
      <c r="A445" s="605"/>
      <c r="B445" s="213" t="s">
        <v>113</v>
      </c>
      <c r="C445" s="202" t="s">
        <v>266</v>
      </c>
      <c r="D445" s="214">
        <v>60</v>
      </c>
      <c r="E445" s="185" t="s">
        <v>947</v>
      </c>
      <c r="F445" s="176">
        <f>'F7'!Q149</f>
        <v>0</v>
      </c>
    </row>
    <row r="446" spans="1:6" ht="20">
      <c r="A446" s="605" t="s">
        <v>948</v>
      </c>
      <c r="B446" s="213" t="s">
        <v>115</v>
      </c>
      <c r="C446" s="202" t="s">
        <v>435</v>
      </c>
      <c r="D446" s="214"/>
      <c r="E446" s="185" t="s">
        <v>949</v>
      </c>
      <c r="F446" s="176">
        <f>'F7'!S154</f>
        <v>0</v>
      </c>
    </row>
    <row r="447" spans="1:6" ht="20">
      <c r="A447" s="605"/>
      <c r="B447" s="213" t="s">
        <v>117</v>
      </c>
      <c r="C447" s="202" t="s">
        <v>435</v>
      </c>
      <c r="D447" s="214"/>
      <c r="E447" s="185" t="s">
        <v>950</v>
      </c>
      <c r="F447" s="176">
        <f>'F7'!S156</f>
        <v>0</v>
      </c>
    </row>
    <row r="448" spans="1:6" ht="20">
      <c r="A448" s="605"/>
      <c r="B448" s="213" t="s">
        <v>118</v>
      </c>
      <c r="C448" s="202" t="s">
        <v>435</v>
      </c>
      <c r="D448" s="204"/>
      <c r="E448" s="185" t="s">
        <v>951</v>
      </c>
      <c r="F448" s="176">
        <f>'F7'!S158</f>
        <v>0</v>
      </c>
    </row>
    <row r="449" spans="1:6" ht="20">
      <c r="A449" s="605"/>
      <c r="B449" s="213" t="s">
        <v>952</v>
      </c>
      <c r="C449" s="202" t="s">
        <v>435</v>
      </c>
      <c r="D449" s="204"/>
      <c r="E449" s="185" t="s">
        <v>953</v>
      </c>
      <c r="F449" s="176">
        <f>'F7'!S160</f>
        <v>0</v>
      </c>
    </row>
    <row r="450" spans="1:6" ht="20">
      <c r="A450" s="605"/>
      <c r="B450" s="213" t="s">
        <v>954</v>
      </c>
      <c r="C450" s="202" t="s">
        <v>266</v>
      </c>
      <c r="D450" s="204">
        <v>60</v>
      </c>
      <c r="E450" s="185" t="s">
        <v>955</v>
      </c>
    </row>
    <row r="451" spans="1:6" ht="20">
      <c r="A451" s="605" t="s">
        <v>283</v>
      </c>
      <c r="B451" s="213" t="s">
        <v>956</v>
      </c>
      <c r="C451" s="202" t="s">
        <v>435</v>
      </c>
      <c r="D451" s="204"/>
      <c r="E451" s="185" t="s">
        <v>957</v>
      </c>
      <c r="F451" s="176">
        <f>'F7'!N165</f>
        <v>0</v>
      </c>
    </row>
    <row r="452" spans="1:6" ht="20">
      <c r="A452" s="605"/>
      <c r="B452" s="213" t="s">
        <v>958</v>
      </c>
      <c r="C452" s="202" t="s">
        <v>435</v>
      </c>
      <c r="D452" s="204"/>
      <c r="E452" s="185" t="s">
        <v>959</v>
      </c>
      <c r="F452" s="176">
        <f>'F7'!N167</f>
        <v>0</v>
      </c>
    </row>
    <row r="453" spans="1:6" ht="20">
      <c r="A453" s="605"/>
      <c r="B453" s="213" t="s">
        <v>960</v>
      </c>
      <c r="C453" s="202" t="s">
        <v>266</v>
      </c>
      <c r="D453" s="204">
        <v>100</v>
      </c>
      <c r="E453" s="185" t="s">
        <v>961</v>
      </c>
      <c r="F453" s="176">
        <f>'F7'!N169</f>
        <v>0</v>
      </c>
    </row>
    <row r="454" spans="1:6" ht="20">
      <c r="A454" s="605"/>
      <c r="B454" s="214" t="s">
        <v>161</v>
      </c>
      <c r="C454" s="202" t="s">
        <v>502</v>
      </c>
      <c r="D454" s="204">
        <v>300</v>
      </c>
      <c r="E454" s="185" t="s">
        <v>962</v>
      </c>
      <c r="F454" s="176">
        <f>'F7'!K174</f>
        <v>0</v>
      </c>
    </row>
    <row r="455" spans="1:6" ht="20">
      <c r="A455" s="174" t="s">
        <v>963</v>
      </c>
      <c r="B455" s="174"/>
      <c r="C455" s="174"/>
      <c r="D455" s="174"/>
      <c r="E455" s="174"/>
    </row>
    <row r="456" spans="1:6">
      <c r="A456" s="610" t="s">
        <v>414</v>
      </c>
      <c r="B456" s="610"/>
      <c r="C456" s="179" t="s">
        <v>415</v>
      </c>
      <c r="D456" s="179" t="s">
        <v>416</v>
      </c>
      <c r="E456" s="179" t="s">
        <v>531</v>
      </c>
    </row>
    <row r="457" spans="1:6" ht="20">
      <c r="A457" s="605" t="s">
        <v>358</v>
      </c>
      <c r="B457" s="605"/>
      <c r="C457" s="202" t="s">
        <v>502</v>
      </c>
      <c r="D457" s="204">
        <v>1500</v>
      </c>
      <c r="E457" s="191" t="s">
        <v>964</v>
      </c>
      <c r="F457" s="176" t="e">
        <f>#REF!</f>
        <v>#REF!</v>
      </c>
    </row>
    <row r="458" spans="1:6" ht="20">
      <c r="A458" s="606" t="s">
        <v>965</v>
      </c>
      <c r="B458" s="606"/>
      <c r="C458" s="202" t="s">
        <v>266</v>
      </c>
      <c r="D458" s="204">
        <v>255</v>
      </c>
      <c r="E458" s="191" t="s">
        <v>966</v>
      </c>
      <c r="F458" s="176" t="e">
        <f>#REF!</f>
        <v>#REF!</v>
      </c>
    </row>
    <row r="459" spans="1:6" ht="20">
      <c r="A459" s="605" t="s">
        <v>967</v>
      </c>
      <c r="B459" s="175" t="s">
        <v>747</v>
      </c>
      <c r="C459" s="202" t="s">
        <v>422</v>
      </c>
      <c r="D459" s="213">
        <v>4</v>
      </c>
      <c r="E459" s="191" t="s">
        <v>968</v>
      </c>
      <c r="F459" s="176" t="e">
        <f>#REF!</f>
        <v>#REF!</v>
      </c>
    </row>
    <row r="460" spans="1:6" ht="20">
      <c r="A460" s="605"/>
      <c r="B460" s="175" t="s">
        <v>749</v>
      </c>
      <c r="C460" s="202" t="s">
        <v>422</v>
      </c>
      <c r="D460" s="213">
        <v>2</v>
      </c>
      <c r="E460" s="191" t="s">
        <v>969</v>
      </c>
      <c r="F460" s="176" t="e">
        <f>#REF!</f>
        <v>#REF!</v>
      </c>
    </row>
    <row r="461" spans="1:6" ht="20">
      <c r="A461" s="605" t="s">
        <v>970</v>
      </c>
      <c r="B461" s="185" t="s">
        <v>971</v>
      </c>
      <c r="C461" s="202" t="s">
        <v>435</v>
      </c>
      <c r="D461" s="204">
        <v>50</v>
      </c>
      <c r="E461" s="191" t="s">
        <v>972</v>
      </c>
      <c r="F461" s="176" t="e">
        <f>#REF!</f>
        <v>#REF!</v>
      </c>
    </row>
    <row r="462" spans="1:6" ht="20">
      <c r="A462" s="605"/>
      <c r="B462" s="185" t="s">
        <v>973</v>
      </c>
      <c r="C462" s="202" t="s">
        <v>266</v>
      </c>
      <c r="D462" s="204">
        <v>255</v>
      </c>
      <c r="E462" s="191" t="s">
        <v>974</v>
      </c>
      <c r="F462" s="176" t="e">
        <f>#REF!</f>
        <v>#REF!</v>
      </c>
    </row>
    <row r="463" spans="1:6" ht="20">
      <c r="A463" s="605"/>
      <c r="B463" s="185" t="s">
        <v>975</v>
      </c>
      <c r="C463" s="202" t="s">
        <v>266</v>
      </c>
      <c r="D463" s="204">
        <v>255</v>
      </c>
      <c r="E463" s="191" t="s">
        <v>976</v>
      </c>
      <c r="F463" s="176" t="e">
        <f>#REF!</f>
        <v>#REF!</v>
      </c>
    </row>
    <row r="464" spans="1:6" ht="20">
      <c r="A464" s="605" t="s">
        <v>977</v>
      </c>
      <c r="B464" s="185" t="s">
        <v>978</v>
      </c>
      <c r="C464" s="202" t="s">
        <v>266</v>
      </c>
      <c r="D464" s="204">
        <v>255</v>
      </c>
      <c r="E464" s="191" t="s">
        <v>979</v>
      </c>
      <c r="F464" s="176" t="e">
        <f>#REF!</f>
        <v>#REF!</v>
      </c>
    </row>
    <row r="465" spans="1:6" ht="20">
      <c r="A465" s="605"/>
      <c r="B465" s="185" t="s">
        <v>980</v>
      </c>
      <c r="C465" s="202" t="s">
        <v>266</v>
      </c>
      <c r="D465" s="204">
        <v>255</v>
      </c>
      <c r="E465" s="191" t="s">
        <v>981</v>
      </c>
      <c r="F465" s="176" t="e">
        <f>#REF!</f>
        <v>#REF!</v>
      </c>
    </row>
    <row r="466" spans="1:6" ht="20">
      <c r="A466" s="605"/>
      <c r="B466" s="185" t="s">
        <v>982</v>
      </c>
      <c r="C466" s="202" t="s">
        <v>266</v>
      </c>
      <c r="D466" s="204">
        <v>255</v>
      </c>
      <c r="E466" s="191" t="s">
        <v>983</v>
      </c>
      <c r="F466" s="176" t="e">
        <f>#REF!</f>
        <v>#REF!</v>
      </c>
    </row>
    <row r="467" spans="1:6" ht="20">
      <c r="A467" s="605"/>
      <c r="B467" s="185" t="s">
        <v>984</v>
      </c>
      <c r="C467" s="202" t="s">
        <v>266</v>
      </c>
      <c r="D467" s="204">
        <v>255</v>
      </c>
      <c r="E467" s="191" t="s">
        <v>985</v>
      </c>
      <c r="F467" s="176" t="e">
        <f>#REF!</f>
        <v>#REF!</v>
      </c>
    </row>
    <row r="468" spans="1:6" ht="20">
      <c r="A468" s="605"/>
      <c r="B468" s="185" t="s">
        <v>986</v>
      </c>
      <c r="C468" s="202" t="s">
        <v>266</v>
      </c>
      <c r="D468" s="204">
        <v>255</v>
      </c>
      <c r="E468" s="191" t="s">
        <v>987</v>
      </c>
      <c r="F468" s="176" t="e">
        <f>#REF!</f>
        <v>#REF!</v>
      </c>
    </row>
    <row r="469" spans="1:6" ht="20">
      <c r="A469" s="605"/>
      <c r="B469" s="185" t="s">
        <v>988</v>
      </c>
      <c r="C469" s="202" t="s">
        <v>266</v>
      </c>
      <c r="D469" s="204">
        <v>255</v>
      </c>
      <c r="E469" s="191" t="s">
        <v>989</v>
      </c>
      <c r="F469" s="176" t="e">
        <f>#REF!</f>
        <v>#REF!</v>
      </c>
    </row>
    <row r="470" spans="1:6" ht="20">
      <c r="A470" s="605"/>
      <c r="B470" s="185" t="s">
        <v>990</v>
      </c>
      <c r="C470" s="202" t="s">
        <v>266</v>
      </c>
      <c r="D470" s="204">
        <v>255</v>
      </c>
      <c r="E470" s="191" t="s">
        <v>991</v>
      </c>
      <c r="F470" s="176" t="e">
        <f>#REF!</f>
        <v>#REF!</v>
      </c>
    </row>
    <row r="471" spans="1:6" ht="20">
      <c r="A471" s="605"/>
      <c r="B471" s="185" t="s">
        <v>992</v>
      </c>
      <c r="C471" s="202" t="s">
        <v>266</v>
      </c>
      <c r="D471" s="204">
        <v>255</v>
      </c>
      <c r="E471" s="191" t="s">
        <v>993</v>
      </c>
      <c r="F471" s="176" t="e">
        <f>#REF!</f>
        <v>#REF!</v>
      </c>
    </row>
    <row r="472" spans="1:6" ht="20">
      <c r="A472" s="605"/>
      <c r="B472" s="185" t="s">
        <v>994</v>
      </c>
      <c r="C472" s="202" t="s">
        <v>266</v>
      </c>
      <c r="D472" s="204">
        <v>255</v>
      </c>
      <c r="E472" s="191" t="s">
        <v>995</v>
      </c>
      <c r="F472" s="176" t="e">
        <f>#REF!</f>
        <v>#REF!</v>
      </c>
    </row>
    <row r="473" spans="1:6" ht="20">
      <c r="A473" s="605"/>
      <c r="B473" s="185" t="s">
        <v>996</v>
      </c>
      <c r="C473" s="202" t="s">
        <v>266</v>
      </c>
      <c r="D473" s="204">
        <v>255</v>
      </c>
      <c r="E473" s="191" t="s">
        <v>997</v>
      </c>
      <c r="F473" s="176" t="e">
        <f>#REF!</f>
        <v>#REF!</v>
      </c>
    </row>
    <row r="474" spans="1:6" ht="20">
      <c r="A474" s="605" t="s">
        <v>998</v>
      </c>
      <c r="B474" s="185" t="s">
        <v>999</v>
      </c>
      <c r="C474" s="202" t="s">
        <v>422</v>
      </c>
      <c r="D474" s="204">
        <v>10</v>
      </c>
      <c r="E474" s="191" t="s">
        <v>1000</v>
      </c>
      <c r="F474" s="192" t="e">
        <f>#REF!</f>
        <v>#REF!</v>
      </c>
    </row>
    <row r="475" spans="1:6" ht="20">
      <c r="A475" s="605"/>
      <c r="B475" s="185" t="s">
        <v>1001</v>
      </c>
      <c r="C475" s="202" t="s">
        <v>422</v>
      </c>
      <c r="D475" s="204">
        <v>10</v>
      </c>
      <c r="E475" s="191" t="s">
        <v>1002</v>
      </c>
      <c r="F475" s="192" t="e">
        <f>#REF!</f>
        <v>#REF!</v>
      </c>
    </row>
    <row r="476" spans="1:6" ht="20">
      <c r="A476" s="605" t="s">
        <v>1003</v>
      </c>
      <c r="B476" s="185" t="s">
        <v>1004</v>
      </c>
      <c r="C476" s="202" t="s">
        <v>502</v>
      </c>
      <c r="D476" s="204">
        <v>1500</v>
      </c>
      <c r="E476" s="191" t="s">
        <v>1005</v>
      </c>
      <c r="F476" s="176" t="e">
        <f>#REF!</f>
        <v>#REF!</v>
      </c>
    </row>
    <row r="477" spans="1:6" ht="20">
      <c r="A477" s="605"/>
      <c r="B477" s="185" t="s">
        <v>278</v>
      </c>
      <c r="C477" s="202" t="s">
        <v>502</v>
      </c>
      <c r="D477" s="204">
        <v>1500</v>
      </c>
      <c r="E477" s="191" t="s">
        <v>1006</v>
      </c>
      <c r="F477" s="176" t="e">
        <f>#REF!</f>
        <v>#REF!</v>
      </c>
    </row>
    <row r="478" spans="1:6" ht="20">
      <c r="A478" s="605" t="s">
        <v>1007</v>
      </c>
      <c r="B478" s="185" t="s">
        <v>1004</v>
      </c>
      <c r="C478" s="202" t="s">
        <v>502</v>
      </c>
      <c r="D478" s="204">
        <v>1500</v>
      </c>
      <c r="E478" s="191" t="s">
        <v>1008</v>
      </c>
      <c r="F478" s="176" t="e">
        <f>#REF!</f>
        <v>#REF!</v>
      </c>
    </row>
    <row r="479" spans="1:6" ht="20">
      <c r="A479" s="605"/>
      <c r="B479" s="185" t="s">
        <v>278</v>
      </c>
      <c r="C479" s="202" t="s">
        <v>502</v>
      </c>
      <c r="D479" s="204">
        <v>1500</v>
      </c>
      <c r="E479" s="191" t="s">
        <v>1009</v>
      </c>
      <c r="F479" s="176" t="e">
        <f>#REF!</f>
        <v>#REF!</v>
      </c>
    </row>
    <row r="480" spans="1:6" ht="20">
      <c r="A480" s="605" t="s">
        <v>1010</v>
      </c>
      <c r="B480" s="605"/>
      <c r="C480" s="202" t="s">
        <v>502</v>
      </c>
      <c r="D480" s="204">
        <v>1500</v>
      </c>
      <c r="E480" s="191" t="s">
        <v>1011</v>
      </c>
      <c r="F480" s="176" t="e">
        <f>#REF!</f>
        <v>#REF!</v>
      </c>
    </row>
    <row r="481" spans="1:6" ht="20">
      <c r="A481" s="609" t="s">
        <v>1012</v>
      </c>
      <c r="B481" s="609"/>
      <c r="C481" s="202" t="s">
        <v>502</v>
      </c>
      <c r="D481" s="204">
        <v>1000</v>
      </c>
      <c r="E481" s="191" t="s">
        <v>1013</v>
      </c>
      <c r="F481" s="176" t="e">
        <f>#REF!</f>
        <v>#REF!</v>
      </c>
    </row>
    <row r="482" spans="1:6" ht="20">
      <c r="A482" s="606" t="s">
        <v>1014</v>
      </c>
      <c r="B482" s="606"/>
      <c r="C482" s="202" t="s">
        <v>502</v>
      </c>
      <c r="D482" s="204">
        <v>1000</v>
      </c>
      <c r="E482" s="191" t="s">
        <v>1015</v>
      </c>
      <c r="F482" s="176" t="e">
        <f>#REF!</f>
        <v>#REF!</v>
      </c>
    </row>
    <row r="483" spans="1:6" ht="20">
      <c r="A483" s="605" t="s">
        <v>1016</v>
      </c>
      <c r="B483" s="185" t="s">
        <v>1017</v>
      </c>
      <c r="C483" s="202" t="s">
        <v>422</v>
      </c>
      <c r="D483" s="204">
        <v>10</v>
      </c>
      <c r="E483" s="191" t="s">
        <v>1018</v>
      </c>
      <c r="F483" s="192" t="e">
        <f>#REF!</f>
        <v>#REF!</v>
      </c>
    </row>
    <row r="484" spans="1:6" ht="20">
      <c r="A484" s="605"/>
      <c r="B484" s="185" t="s">
        <v>1019</v>
      </c>
      <c r="C484" s="202" t="s">
        <v>422</v>
      </c>
      <c r="D484" s="204">
        <v>10</v>
      </c>
      <c r="E484" s="191" t="s">
        <v>1020</v>
      </c>
      <c r="F484" s="192" t="e">
        <f>#REF!</f>
        <v>#REF!</v>
      </c>
    </row>
    <row r="485" spans="1:6" ht="20">
      <c r="A485" s="605"/>
      <c r="B485" s="185" t="s">
        <v>1021</v>
      </c>
      <c r="C485" s="202" t="s">
        <v>266</v>
      </c>
      <c r="D485" s="204">
        <v>255</v>
      </c>
      <c r="E485" s="191" t="s">
        <v>1022</v>
      </c>
      <c r="F485" s="176" t="e">
        <f>#REF!</f>
        <v>#REF!</v>
      </c>
    </row>
    <row r="486" spans="1:6" ht="20">
      <c r="A486" s="606" t="s">
        <v>1023</v>
      </c>
      <c r="B486" s="606"/>
      <c r="C486" s="202" t="s">
        <v>502</v>
      </c>
      <c r="D486" s="204">
        <v>1000</v>
      </c>
      <c r="E486" s="191" t="s">
        <v>1024</v>
      </c>
      <c r="F486" s="176" t="e">
        <f>#REF!</f>
        <v>#REF!</v>
      </c>
    </row>
    <row r="487" spans="1:6" ht="20">
      <c r="A487" s="606" t="s">
        <v>1025</v>
      </c>
      <c r="B487" s="606"/>
      <c r="C487" s="202" t="s">
        <v>502</v>
      </c>
      <c r="D487" s="204">
        <v>1000</v>
      </c>
      <c r="E487" s="191" t="s">
        <v>1026</v>
      </c>
      <c r="F487" s="176" t="e">
        <f>#REF!</f>
        <v>#REF!</v>
      </c>
    </row>
    <row r="488" spans="1:6" ht="20">
      <c r="A488" s="609" t="s">
        <v>1027</v>
      </c>
      <c r="B488" s="609"/>
      <c r="C488" s="202" t="s">
        <v>502</v>
      </c>
      <c r="D488" s="204">
        <v>1000</v>
      </c>
      <c r="E488" s="191" t="s">
        <v>1028</v>
      </c>
      <c r="F488" s="176" t="e">
        <f>#REF!</f>
        <v>#REF!</v>
      </c>
    </row>
    <row r="489" spans="1:6" ht="20">
      <c r="A489" s="606" t="s">
        <v>1029</v>
      </c>
      <c r="B489" s="606"/>
      <c r="C489" s="202" t="s">
        <v>502</v>
      </c>
      <c r="D489" s="204">
        <v>1000</v>
      </c>
      <c r="E489" s="191" t="s">
        <v>1030</v>
      </c>
      <c r="F489" s="176" t="e">
        <f>#REF!</f>
        <v>#REF!</v>
      </c>
    </row>
    <row r="490" spans="1:6" ht="20">
      <c r="A490" s="605" t="s">
        <v>1031</v>
      </c>
      <c r="B490" s="185" t="s">
        <v>1017</v>
      </c>
      <c r="C490" s="202" t="s">
        <v>422</v>
      </c>
      <c r="D490" s="204">
        <v>10</v>
      </c>
      <c r="E490" s="191" t="s">
        <v>1032</v>
      </c>
      <c r="F490" s="192" t="e">
        <f>#REF!</f>
        <v>#REF!</v>
      </c>
    </row>
    <row r="491" spans="1:6" ht="20">
      <c r="A491" s="605"/>
      <c r="B491" s="185" t="s">
        <v>1019</v>
      </c>
      <c r="C491" s="202" t="s">
        <v>422</v>
      </c>
      <c r="D491" s="204">
        <v>10</v>
      </c>
      <c r="E491" s="191" t="s">
        <v>1033</v>
      </c>
      <c r="F491" s="192" t="e">
        <f>#REF!</f>
        <v>#REF!</v>
      </c>
    </row>
    <row r="492" spans="1:6" ht="20">
      <c r="A492" s="605"/>
      <c r="B492" s="185" t="s">
        <v>1021</v>
      </c>
      <c r="C492" s="202" t="s">
        <v>266</v>
      </c>
      <c r="D492" s="204">
        <v>255</v>
      </c>
      <c r="E492" s="191" t="s">
        <v>1034</v>
      </c>
      <c r="F492" s="176" t="e">
        <f>#REF!</f>
        <v>#REF!</v>
      </c>
    </row>
    <row r="493" spans="1:6" ht="20">
      <c r="A493" s="606" t="s">
        <v>1035</v>
      </c>
      <c r="B493" s="606"/>
      <c r="C493" s="202" t="s">
        <v>502</v>
      </c>
      <c r="D493" s="204">
        <v>1000</v>
      </c>
      <c r="E493" s="191" t="s">
        <v>1399</v>
      </c>
      <c r="F493" s="176" t="e">
        <f>#REF!</f>
        <v>#REF!</v>
      </c>
    </row>
    <row r="494" spans="1:6" ht="20">
      <c r="A494" s="606" t="s">
        <v>1036</v>
      </c>
      <c r="B494" s="606"/>
      <c r="C494" s="202" t="s">
        <v>502</v>
      </c>
      <c r="D494" s="204">
        <v>1000</v>
      </c>
      <c r="E494" s="191" t="s">
        <v>1037</v>
      </c>
      <c r="F494" s="176" t="e">
        <f>#REF!</f>
        <v>#REF!</v>
      </c>
    </row>
    <row r="495" spans="1:6" ht="20">
      <c r="A495" s="605" t="s">
        <v>1038</v>
      </c>
      <c r="B495" s="204">
        <v>1</v>
      </c>
      <c r="C495" s="202" t="s">
        <v>568</v>
      </c>
      <c r="D495" s="204">
        <v>100</v>
      </c>
      <c r="E495" s="191" t="s">
        <v>1039</v>
      </c>
      <c r="F495" s="176" t="e">
        <f>#REF!</f>
        <v>#REF!</v>
      </c>
    </row>
    <row r="496" spans="1:6" ht="20">
      <c r="A496" s="605"/>
      <c r="B496" s="204">
        <v>2</v>
      </c>
      <c r="C496" s="202" t="s">
        <v>568</v>
      </c>
      <c r="D496" s="204">
        <v>100</v>
      </c>
      <c r="E496" s="191" t="s">
        <v>1040</v>
      </c>
      <c r="F496" s="176" t="e">
        <f>#REF!</f>
        <v>#REF!</v>
      </c>
    </row>
    <row r="497" spans="1:6" ht="20">
      <c r="A497" s="605"/>
      <c r="B497" s="204">
        <v>3</v>
      </c>
      <c r="C497" s="202" t="s">
        <v>568</v>
      </c>
      <c r="D497" s="204">
        <v>100</v>
      </c>
      <c r="E497" s="191" t="s">
        <v>1041</v>
      </c>
      <c r="F497" s="176" t="e">
        <f>#REF!</f>
        <v>#REF!</v>
      </c>
    </row>
    <row r="498" spans="1:6" ht="20">
      <c r="A498" s="605"/>
      <c r="B498" s="204">
        <v>4</v>
      </c>
      <c r="C498" s="202" t="s">
        <v>568</v>
      </c>
      <c r="D498" s="204">
        <v>100</v>
      </c>
      <c r="E498" s="191" t="s">
        <v>1042</v>
      </c>
      <c r="F498" s="176" t="e">
        <f>#REF!</f>
        <v>#REF!</v>
      </c>
    </row>
    <row r="499" spans="1:6" ht="20">
      <c r="A499" s="605"/>
      <c r="B499" s="204">
        <v>5</v>
      </c>
      <c r="C499" s="202" t="s">
        <v>568</v>
      </c>
      <c r="D499" s="204">
        <v>100</v>
      </c>
      <c r="E499" s="191" t="s">
        <v>1043</v>
      </c>
      <c r="F499" s="176" t="e">
        <f>#REF!</f>
        <v>#REF!</v>
      </c>
    </row>
    <row r="500" spans="1:6" ht="20">
      <c r="A500" s="605"/>
      <c r="B500" s="204">
        <v>6</v>
      </c>
      <c r="C500" s="202" t="s">
        <v>568</v>
      </c>
      <c r="D500" s="204">
        <v>100</v>
      </c>
      <c r="E500" s="191" t="s">
        <v>1044</v>
      </c>
      <c r="F500" s="176" t="e">
        <f>#REF!</f>
        <v>#REF!</v>
      </c>
    </row>
    <row r="501" spans="1:6" ht="20">
      <c r="A501" s="605"/>
      <c r="B501" s="204">
        <v>7</v>
      </c>
      <c r="C501" s="202" t="s">
        <v>568</v>
      </c>
      <c r="D501" s="204">
        <v>100</v>
      </c>
      <c r="E501" s="191" t="s">
        <v>1045</v>
      </c>
      <c r="F501" s="176" t="e">
        <f>#REF!</f>
        <v>#REF!</v>
      </c>
    </row>
  </sheetData>
  <sheetProtection algorithmName="SHA-512" hashValue="MEVjS0PYo/YkdPVrsu8eN+az7jlfXh2PjVtibV5G1NuYwtoCo0KBtd2wLJwWe5JdIL5AKTTvoUqKy/p7yDWURA==" saltValue="rxbPgw1ctFwxJ8zgvjh2jw==" spinCount="100000" sheet="1" scenarios="1" selectLockedCells="1" selectUnlockedCells="1"/>
  <customSheetViews>
    <customSheetView guid="{F5BE8772-6784-FB4C-8209-94E9FCC2FC4F}" scale="80" topLeftCell="A118">
      <selection activeCell="AB6" sqref="AB6"/>
      <pageMargins left="0.69930555555555596" right="0.69930555555555596" top="0.75" bottom="0.75" header="0.3" footer="0.3"/>
      <pageSetup paperSize="9" orientation="portrait" r:id="rId1"/>
    </customSheetView>
  </customSheetViews>
  <mergeCells count="93">
    <mergeCell ref="A213:A215"/>
    <mergeCell ref="A42:A43"/>
    <mergeCell ref="A1:E1"/>
    <mergeCell ref="A2:B2"/>
    <mergeCell ref="A27:A30"/>
    <mergeCell ref="A31:A34"/>
    <mergeCell ref="A35:A41"/>
    <mergeCell ref="A217:B217"/>
    <mergeCell ref="A44:A46"/>
    <mergeCell ref="A47:A53"/>
    <mergeCell ref="A54:A63"/>
    <mergeCell ref="A64:A65"/>
    <mergeCell ref="A69:E69"/>
    <mergeCell ref="A70:B70"/>
    <mergeCell ref="A77:E77"/>
    <mergeCell ref="A79:E79"/>
    <mergeCell ref="A81:E81"/>
    <mergeCell ref="A82:A83"/>
    <mergeCell ref="A84:A87"/>
    <mergeCell ref="A88:A127"/>
    <mergeCell ref="A128:A129"/>
    <mergeCell ref="A130:A209"/>
    <mergeCell ref="A210:A212"/>
    <mergeCell ref="A235:A240"/>
    <mergeCell ref="A219:B219"/>
    <mergeCell ref="A220:A221"/>
    <mergeCell ref="A222:A223"/>
    <mergeCell ref="A224:B224"/>
    <mergeCell ref="A225:B225"/>
    <mergeCell ref="A226:B226"/>
    <mergeCell ref="A227:B227"/>
    <mergeCell ref="A228:B228"/>
    <mergeCell ref="A229:B229"/>
    <mergeCell ref="A230:A234"/>
    <mergeCell ref="A271:A279"/>
    <mergeCell ref="A241:B241"/>
    <mergeCell ref="A242:B242"/>
    <mergeCell ref="A243:B243"/>
    <mergeCell ref="A244:B244"/>
    <mergeCell ref="A245:B245"/>
    <mergeCell ref="A246:B246"/>
    <mergeCell ref="A247:B247"/>
    <mergeCell ref="A248:A250"/>
    <mergeCell ref="A251:A253"/>
    <mergeCell ref="A254:A261"/>
    <mergeCell ref="A262:A270"/>
    <mergeCell ref="A442:A445"/>
    <mergeCell ref="A446:A450"/>
    <mergeCell ref="A343:A345"/>
    <mergeCell ref="A280:B280"/>
    <mergeCell ref="A281:B281"/>
    <mergeCell ref="A282:B282"/>
    <mergeCell ref="A283:A290"/>
    <mergeCell ref="A291:A295"/>
    <mergeCell ref="A299:B299"/>
    <mergeCell ref="A300:A305"/>
    <mergeCell ref="A307:A327"/>
    <mergeCell ref="A328:A337"/>
    <mergeCell ref="A339:B339"/>
    <mergeCell ref="A340:A342"/>
    <mergeCell ref="A296:A297"/>
    <mergeCell ref="A495:A501"/>
    <mergeCell ref="A489:B489"/>
    <mergeCell ref="A488:B488"/>
    <mergeCell ref="A461:A463"/>
    <mergeCell ref="A456:B456"/>
    <mergeCell ref="A457:B457"/>
    <mergeCell ref="A458:B458"/>
    <mergeCell ref="A459:A460"/>
    <mergeCell ref="A481:B481"/>
    <mergeCell ref="A482:B482"/>
    <mergeCell ref="A483:A485"/>
    <mergeCell ref="A486:B486"/>
    <mergeCell ref="A487:B487"/>
    <mergeCell ref="A464:A473"/>
    <mergeCell ref="A474:A475"/>
    <mergeCell ref="A476:A477"/>
    <mergeCell ref="A218:B218"/>
    <mergeCell ref="A490:A492"/>
    <mergeCell ref="A493:B493"/>
    <mergeCell ref="A494:B494"/>
    <mergeCell ref="A478:A479"/>
    <mergeCell ref="A480:B480"/>
    <mergeCell ref="A451:A454"/>
    <mergeCell ref="A346:A352"/>
    <mergeCell ref="A353:A354"/>
    <mergeCell ref="A355:B355"/>
    <mergeCell ref="A356:B356"/>
    <mergeCell ref="A357:A386"/>
    <mergeCell ref="A387:A405"/>
    <mergeCell ref="A406:A408"/>
    <mergeCell ref="A409:A412"/>
    <mergeCell ref="A413:A441"/>
  </mergeCells>
  <phoneticPr fontId="15"/>
  <pageMargins left="0.69930555555555596" right="0.69930555555555596" top="0.75" bottom="0.75" header="0.3" footer="0.3"/>
  <pageSetup paperSize="9" scale="10"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F1</vt:lpstr>
      <vt:lpstr>F2</vt:lpstr>
      <vt:lpstr>F3-5</vt:lpstr>
      <vt:lpstr>F6</vt:lpstr>
      <vt:lpstr>F7</vt:lpstr>
      <vt:lpstr>F8</vt:lpstr>
      <vt:lpstr>forSystem</vt:lpstr>
      <vt:lpstr>'F7'!Print_Area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事業申請書 (様式第2号)</dc:title>
  <dc:subject/>
  <dc:creator/>
  <cp:keywords/>
  <dc:description/>
  <cp:lastModifiedBy>M-PAGE</cp:lastModifiedBy>
  <cp:lastPrinted>2020-01-14T06:30:38Z</cp:lastPrinted>
  <dcterms:created xsi:type="dcterms:W3CDTF">2018-09-04T06:18:00Z</dcterms:created>
  <dcterms:modified xsi:type="dcterms:W3CDTF">2024-02-28T11:15:27Z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